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830" activeTab="0"/>
  </bookViews>
  <sheets>
    <sheet name="List1" sheetId="1" r:id="rId1"/>
    <sheet name="List4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<sst xmlns="http://schemas.openxmlformats.org/spreadsheetml/2006/main" count="355" uniqueCount="150">
  <si>
    <t>EKIPNO</t>
  </si>
  <si>
    <t>EKIPA</t>
  </si>
  <si>
    <t>1.kolo</t>
  </si>
  <si>
    <t>2.kolo</t>
  </si>
  <si>
    <t>3.kolo</t>
  </si>
  <si>
    <t>4.kolo</t>
  </si>
  <si>
    <t>5.kolo</t>
  </si>
  <si>
    <t>6.kolo</t>
  </si>
  <si>
    <t>7.kolo</t>
  </si>
  <si>
    <t>Datum</t>
  </si>
  <si>
    <t>Organizator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</si>
  <si>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</si>
  <si>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</si>
  <si>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</si>
  <si>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</si>
  <si>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</si>
  <si>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</si>
  <si>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</si>
  <si>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</si>
  <si>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</si>
  <si>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</si>
  <si>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Priimek in ime</t>
  </si>
  <si>
    <t>Društvo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</si>
  <si>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</si>
  <si>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</si>
  <si>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</si>
  <si>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</si>
  <si>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</si>
  <si>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</si>
  <si>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</si>
  <si>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</si>
  <si>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</si>
  <si>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</si>
  <si>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</si>
  <si>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</si>
  <si>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</si>
  <si>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</si>
  <si>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</si>
  <si>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</si>
  <si>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</si>
  <si>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</si>
  <si>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</si>
  <si>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Seštevek</t>
  </si>
  <si>
    <t>30.</t>
  </si>
  <si>
    <t>31.</t>
  </si>
  <si>
    <t>32.</t>
  </si>
  <si>
    <t>33.</t>
  </si>
  <si>
    <t>Selce</t>
  </si>
  <si>
    <t>Cerkvenjak</t>
  </si>
  <si>
    <t>Vitomarci</t>
  </si>
  <si>
    <t>Skupaj po zadetih krogih</t>
  </si>
  <si>
    <t>Skupaj po točkah</t>
  </si>
  <si>
    <t>Velka</t>
  </si>
  <si>
    <t xml:space="preserve">Velka </t>
  </si>
  <si>
    <t>34.</t>
  </si>
  <si>
    <t>35.</t>
  </si>
  <si>
    <t>Franc Kurnik</t>
  </si>
  <si>
    <t>Osek</t>
  </si>
  <si>
    <t>Branko Korošak</t>
  </si>
  <si>
    <t>Ferdo Majer</t>
  </si>
  <si>
    <t>Marjan Horvat</t>
  </si>
  <si>
    <t>Mitja Knap</t>
  </si>
  <si>
    <t>Sara Srne</t>
  </si>
  <si>
    <t>Elvir Kramberger</t>
  </si>
  <si>
    <t>Mirko Tenšek</t>
  </si>
  <si>
    <t>Marinka Širovnik</t>
  </si>
  <si>
    <t>Petra Zorman</t>
  </si>
  <si>
    <t>Mirko Kurnik</t>
  </si>
  <si>
    <t>Franc Lakner</t>
  </si>
  <si>
    <t>Benediški vrh B</t>
  </si>
  <si>
    <t>Marko Perko</t>
  </si>
  <si>
    <t>Vlado Golob</t>
  </si>
  <si>
    <t>Benediški vrh A</t>
  </si>
  <si>
    <t>Danilo Huber</t>
  </si>
  <si>
    <t>Maja Mihelak</t>
  </si>
  <si>
    <t>Franc Špenga</t>
  </si>
  <si>
    <t>Leon Kos</t>
  </si>
  <si>
    <t>Stanko Vršič</t>
  </si>
  <si>
    <t>Branko Peklar</t>
  </si>
  <si>
    <t>Dejan Cvetko</t>
  </si>
  <si>
    <t>Aleš Štebih</t>
  </si>
  <si>
    <t>Simon Mlasko</t>
  </si>
  <si>
    <t>Trnovska vas</t>
  </si>
  <si>
    <t>Marjan Perko</t>
  </si>
  <si>
    <t>Silvo Kocuvan</t>
  </si>
  <si>
    <t>Martina Lovrec</t>
  </si>
  <si>
    <t>Ingrid Šilec</t>
  </si>
  <si>
    <t>Slavko Zorman</t>
  </si>
  <si>
    <t>Jani Čeh</t>
  </si>
  <si>
    <t>Franci Hameršak</t>
  </si>
  <si>
    <t>Miran Kuzminski</t>
  </si>
  <si>
    <t>Albert Mlasko</t>
  </si>
  <si>
    <t>Blaž Mlasko</t>
  </si>
  <si>
    <t>Sandi Njivar</t>
  </si>
  <si>
    <t xml:space="preserve"> Serijska zračna puška</t>
  </si>
  <si>
    <t>Benediški vrh</t>
  </si>
  <si>
    <t>36.</t>
  </si>
  <si>
    <t>37.</t>
  </si>
  <si>
    <t>38.</t>
  </si>
  <si>
    <t>39.</t>
  </si>
  <si>
    <t>40.</t>
  </si>
  <si>
    <t>41.</t>
  </si>
  <si>
    <t>42.</t>
  </si>
  <si>
    <t>Marjan Kocuvan</t>
  </si>
  <si>
    <t>Luka Žurman</t>
  </si>
  <si>
    <t>Anton Kocbek</t>
  </si>
  <si>
    <t>Aleksandra Lebreht</t>
  </si>
  <si>
    <t>Izidor Gungl</t>
  </si>
  <si>
    <t>Franc Lebreht</t>
  </si>
  <si>
    <t>Veronika Skrbinšek</t>
  </si>
  <si>
    <t>Vesna Mlasko</t>
  </si>
  <si>
    <t>43.</t>
  </si>
  <si>
    <t>Srečko Žmavc</t>
  </si>
  <si>
    <t>44.</t>
  </si>
  <si>
    <t>Benjamin Golob</t>
  </si>
  <si>
    <t>45.</t>
  </si>
  <si>
    <t>Fluher Aleš</t>
  </si>
  <si>
    <t>SD Velka</t>
  </si>
  <si>
    <t xml:space="preserve">Luka Žurman </t>
  </si>
  <si>
    <t>SD Trnovska vas</t>
  </si>
  <si>
    <t>SD Osek</t>
  </si>
  <si>
    <t>Trnovska vas A</t>
  </si>
  <si>
    <t>Trnovska vas B</t>
  </si>
  <si>
    <t>Benjamin Kuhar</t>
  </si>
  <si>
    <t xml:space="preserve">Benediški vrh </t>
  </si>
  <si>
    <t>MEDOBČINSKA LIGA Z ZRAČNO PUŠKO 2017/2018 - Serijska zračna puška</t>
  </si>
  <si>
    <t>Medobčinska liga 2017/2018</t>
  </si>
  <si>
    <t>8.kolo</t>
  </si>
  <si>
    <t>9.kolo</t>
  </si>
  <si>
    <t>Mario Horvat</t>
  </si>
  <si>
    <t>Gregor Šeruga</t>
  </si>
  <si>
    <t>Srečko Poštrak</t>
  </si>
  <si>
    <t>8. kolo</t>
  </si>
  <si>
    <t>Rezultati ekipno</t>
  </si>
  <si>
    <t>Trn.vas</t>
  </si>
  <si>
    <t>Rezultati  - posamezno</t>
  </si>
  <si>
    <t>MIN</t>
  </si>
  <si>
    <t>SKUPAJ</t>
  </si>
  <si>
    <t xml:space="preserve">SD Osek </t>
  </si>
  <si>
    <t>SD Trnovska vas A</t>
  </si>
  <si>
    <t>SD Vitomarci</t>
  </si>
  <si>
    <t>SD Cerkvenjak</t>
  </si>
  <si>
    <t xml:space="preserve">SD Velka </t>
  </si>
  <si>
    <t xml:space="preserve">SD Benediški vrh A </t>
  </si>
  <si>
    <t>SD Trnovska vas B</t>
  </si>
  <si>
    <t xml:space="preserve">SD Benediški vrh B </t>
  </si>
  <si>
    <t>SD Selce</t>
  </si>
  <si>
    <t xml:space="preserve"> </t>
  </si>
  <si>
    <t>Branko Šraj</t>
  </si>
  <si>
    <t xml:space="preserve">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</si>
</sst>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0.0"/>
    <numFmt numFmtId="166" formatCode="#,##0.00\ &quot;€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i/>
      <sz val="8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4"/>
      <name val="Times New Roman"/>
      <family val="1"/>
    </font>
    <font>
      <sz val="8"/>
      <color indexed="10"/>
      <name val="Times New Roman"/>
      <family val="1"/>
    </font>
    <font>
      <b/>
      <sz val="8"/>
      <color indexed="30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8"/>
      <name val="Arial"/>
      <family val="2"/>
    </font>
    <font>
      <b/>
      <sz val="6"/>
      <name val="Arial CE"/>
      <family val="0"/>
    </font>
    <font>
      <sz val="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color indexed="3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56" fillId="2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4" fillId="0" borderId="6" applyNumberFormat="0" applyFill="0" applyAlignment="0" applyProtection="0"/>
    <xf numFmtId="0" fontId="65" fillId="30" borderId="7" applyNumberFormat="0" applyAlignment="0" applyProtection="0"/>
    <xf numFmtId="0" fontId="66" fillId="21" borderId="8" applyNumberFormat="0" applyAlignment="0" applyProtection="0"/>
    <xf numFmtId="0" fontId="6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8" applyNumberFormat="0" applyAlignment="0" applyProtection="0"/>
    <xf numFmtId="0" fontId="69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6" fillId="33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6" fillId="33" borderId="19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 wrapText="1"/>
    </xf>
    <xf numFmtId="0" fontId="30" fillId="35" borderId="16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18" fillId="35" borderId="36" xfId="0" applyFont="1" applyFill="1" applyBorder="1" applyAlignment="1">
      <alignment horizontal="center" vertical="center" wrapText="1"/>
    </xf>
    <xf numFmtId="0" fontId="18" fillId="35" borderId="37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31" fillId="35" borderId="35" xfId="0" applyFont="1" applyFill="1" applyBorder="1" applyAlignment="1">
      <alignment horizontal="center" vertical="center" wrapText="1"/>
    </xf>
    <xf numFmtId="0" fontId="31" fillId="35" borderId="30" xfId="0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horizontal="center" vertical="center" wrapText="1"/>
    </xf>
    <xf numFmtId="0" fontId="31" fillId="35" borderId="18" xfId="0" applyFont="1" applyFill="1" applyBorder="1" applyAlignment="1">
      <alignment horizontal="center" vertical="center" wrapText="1"/>
    </xf>
    <xf numFmtId="0" fontId="32" fillId="34" borderId="39" xfId="0" applyFont="1" applyFill="1" applyBorder="1" applyAlignment="1">
      <alignment horizontal="center" vertical="center"/>
    </xf>
    <xf numFmtId="0" fontId="32" fillId="34" borderId="40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7" fillId="35" borderId="36" xfId="0" applyFont="1" applyFill="1" applyBorder="1" applyAlignment="1">
      <alignment horizontal="center" vertical="center" wrapText="1"/>
    </xf>
    <xf numFmtId="0" fontId="17" fillId="35" borderId="37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33" fillId="33" borderId="35" xfId="0" applyFont="1" applyFill="1" applyBorder="1" applyAlignment="1">
      <alignment horizontal="center" vertical="center"/>
    </xf>
    <xf numFmtId="0" fontId="33" fillId="33" borderId="28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33" fillId="33" borderId="2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1" fillId="0" borderId="43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23" fillId="12" borderId="26" xfId="0" applyFont="1" applyFill="1" applyBorder="1" applyAlignment="1">
      <alignment horizontal="left" vertical="center"/>
    </xf>
    <xf numFmtId="0" fontId="2" fillId="12" borderId="26" xfId="0" applyFont="1" applyFill="1" applyBorder="1" applyAlignment="1">
      <alignment horizontal="center" vertical="center" wrapText="1"/>
    </xf>
    <xf numFmtId="0" fontId="17" fillId="12" borderId="26" xfId="0" applyFont="1" applyFill="1" applyBorder="1" applyAlignment="1">
      <alignment horizontal="center" vertical="center"/>
    </xf>
    <xf numFmtId="0" fontId="17" fillId="12" borderId="26" xfId="0" applyFont="1" applyFill="1" applyBorder="1" applyAlignment="1">
      <alignment horizontal="center" vertical="center" wrapText="1"/>
    </xf>
    <xf numFmtId="0" fontId="18" fillId="12" borderId="26" xfId="0" applyFont="1" applyFill="1" applyBorder="1" applyAlignment="1">
      <alignment horizontal="center" vertical="center" wrapText="1"/>
    </xf>
    <xf numFmtId="0" fontId="35" fillId="12" borderId="26" xfId="0" applyFont="1" applyFill="1" applyBorder="1" applyAlignment="1">
      <alignment horizontal="center" vertical="center" wrapText="1"/>
    </xf>
    <xf numFmtId="0" fontId="29" fillId="12" borderId="38" xfId="0" applyFont="1" applyFill="1" applyBorder="1" applyAlignment="1">
      <alignment horizontal="center" vertical="center"/>
    </xf>
    <xf numFmtId="0" fontId="23" fillId="12" borderId="28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left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35" fillId="12" borderId="10" xfId="0" applyFont="1" applyFill="1" applyBorder="1" applyAlignment="1">
      <alignment horizontal="center" vertical="center" wrapText="1"/>
    </xf>
    <xf numFmtId="0" fontId="29" fillId="12" borderId="20" xfId="0" applyFont="1" applyFill="1" applyBorder="1" applyAlignment="1">
      <alignment horizontal="center" vertical="center"/>
    </xf>
    <xf numFmtId="0" fontId="17" fillId="12" borderId="10" xfId="0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left" vertical="center"/>
    </xf>
    <xf numFmtId="0" fontId="23" fillId="12" borderId="29" xfId="0" applyFont="1" applyFill="1" applyBorder="1" applyAlignment="1">
      <alignment horizontal="center" vertical="center" wrapText="1"/>
    </xf>
    <xf numFmtId="0" fontId="23" fillId="12" borderId="24" xfId="0" applyFont="1" applyFill="1" applyBorder="1" applyAlignment="1">
      <alignment horizontal="left" vertical="center"/>
    </xf>
    <xf numFmtId="0" fontId="2" fillId="12" borderId="24" xfId="0" applyFont="1" applyFill="1" applyBorder="1" applyAlignment="1">
      <alignment horizontal="center" vertical="center" wrapText="1"/>
    </xf>
    <xf numFmtId="0" fontId="17" fillId="12" borderId="24" xfId="0" applyFont="1" applyFill="1" applyBorder="1" applyAlignment="1">
      <alignment horizontal="center" vertical="center"/>
    </xf>
    <xf numFmtId="0" fontId="17" fillId="12" borderId="24" xfId="0" applyFont="1" applyFill="1" applyBorder="1" applyAlignment="1">
      <alignment horizontal="center" vertical="center" wrapText="1"/>
    </xf>
    <xf numFmtId="0" fontId="18" fillId="12" borderId="24" xfId="0" applyFont="1" applyFill="1" applyBorder="1" applyAlignment="1">
      <alignment horizontal="center" vertical="center" wrapText="1"/>
    </xf>
    <xf numFmtId="0" fontId="35" fillId="12" borderId="24" xfId="0" applyFont="1" applyFill="1" applyBorder="1" applyAlignment="1">
      <alignment horizontal="center" vertical="center" wrapText="1"/>
    </xf>
    <xf numFmtId="0" fontId="29" fillId="12" borderId="43" xfId="0" applyFont="1" applyFill="1" applyBorder="1" applyAlignment="1">
      <alignment horizontal="center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L962"/>
  <sheetViews>
    <sheetView showGridLines="0" tabSelected="1" zoomScale="136" zoomScaleNormal="136" zoomScalePageLayoutView="120" workbookViewId="0" topLeftCell="A27">
      <selection activeCell="E39" sqref="E39"/>
    </sheetView>
  </sheetViews>
  <sheetFormatPr defaultColWidth="9.140625" defaultRowHeight="12.75"/>
  <cols>
    <col min="1" max="1" width="3.28125" style="1" customWidth="1"/>
    <col min="2" max="2" width="3.421875" style="2" customWidth="1"/>
    <col min="3" max="3" width="17.140625" style="13" customWidth="1"/>
    <col min="4" max="4" width="11.57421875" style="11" bestFit="1" customWidth="1"/>
    <col min="5" max="5" width="6.28125" style="2" bestFit="1" customWidth="1"/>
    <col min="6" max="6" width="8.7109375" style="2" bestFit="1" customWidth="1"/>
    <col min="7" max="7" width="8.7109375" style="2" customWidth="1"/>
    <col min="8" max="8" width="9.7109375" style="2" customWidth="1"/>
    <col min="9" max="9" width="8.140625" style="2" bestFit="1" customWidth="1"/>
    <col min="10" max="10" width="7.421875" style="2" customWidth="1"/>
    <col min="11" max="11" width="8.7109375" style="2" bestFit="1" customWidth="1"/>
    <col min="12" max="12" width="9.8515625" style="17" customWidth="1"/>
    <col min="13" max="13" width="5.7109375" style="2" customWidth="1"/>
    <col min="14" max="14" width="6.7109375" style="101" customWidth="1"/>
    <col min="15" max="15" width="6.28125" style="99" customWidth="1"/>
    <col min="16" max="16" width="6.00390625" style="99" customWidth="1"/>
    <col min="17" max="18" width="6.7109375" style="2" customWidth="1"/>
    <col min="19" max="19" width="3.140625" style="23" customWidth="1"/>
    <col min="20" max="20" width="4.7109375" style="31" customWidth="1"/>
    <col min="21" max="21" width="2.00390625" style="32" customWidth="1"/>
    <col min="22" max="22" width="13.8515625" style="33" customWidth="1"/>
    <col min="23" max="23" width="6.28125" style="10" customWidth="1"/>
    <col min="24" max="24" width="2.140625" style="31" bestFit="1" customWidth="1"/>
    <col min="25" max="25" width="2.57421875" style="31" customWidth="1"/>
    <col min="26" max="26" width="4.8515625" style="31" customWidth="1"/>
    <col min="27" max="27" width="6.8515625" style="31" customWidth="1"/>
    <col min="28" max="28" width="13.8515625" style="34" customWidth="1"/>
    <col min="29" max="29" width="5.00390625" style="34" customWidth="1"/>
    <col min="30" max="30" width="2.7109375" style="34" customWidth="1"/>
    <col min="31" max="31" width="10.57421875" style="34" bestFit="1" customWidth="1"/>
    <col min="32" max="32" width="2.7109375" style="34" customWidth="1"/>
    <col min="33" max="33" width="3.8515625" style="34" customWidth="1"/>
    <col min="34" max="34" width="10.140625" style="34" customWidth="1"/>
    <col min="35" max="35" width="9.140625" style="31" customWidth="1"/>
    <col min="36" max="36" width="10.8515625" style="34" bestFit="1" customWidth="1"/>
    <col min="37" max="37" width="4.28125" style="34" customWidth="1"/>
    <col min="38" max="38" width="4.140625" style="34" customWidth="1"/>
    <col min="39" max="39" width="1.28515625" style="34" bestFit="1" customWidth="1"/>
    <col min="40" max="40" width="4.140625" style="34" customWidth="1"/>
    <col min="41" max="41" width="5.8515625" style="34" customWidth="1"/>
    <col min="42" max="42" width="11.7109375" style="34" customWidth="1"/>
    <col min="43" max="43" width="9.140625" style="34" customWidth="1"/>
    <col min="44" max="140" width="9.140625" style="31" customWidth="1"/>
    <col min="141" max="16384" width="9.140625" style="1" customWidth="1"/>
  </cols>
  <sheetData>
    <row r="5" ht="12" thickBot="1"/>
    <row r="6" spans="2:14" ht="12.75" customHeight="1">
      <c r="B6" s="183" t="s">
        <v>126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</row>
    <row r="7" spans="2:28" ht="5.25" customHeight="1"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8"/>
      <c r="V7" s="41"/>
      <c r="W7" s="42"/>
      <c r="X7" s="43"/>
      <c r="Y7" s="43"/>
      <c r="Z7" s="43"/>
      <c r="AA7" s="43"/>
      <c r="AB7" s="44"/>
    </row>
    <row r="8" spans="2:28" ht="15.75" customHeight="1">
      <c r="B8" s="186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8"/>
      <c r="O8" s="48"/>
      <c r="V8" s="48"/>
      <c r="W8" s="48"/>
      <c r="X8" s="48"/>
      <c r="Y8" s="48"/>
      <c r="Z8" s="48"/>
      <c r="AA8" s="48"/>
      <c r="AB8" s="48"/>
    </row>
    <row r="9" spans="2:28" ht="15.75" customHeight="1">
      <c r="B9" s="156" t="s">
        <v>133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8"/>
      <c r="V9" s="41"/>
      <c r="W9" s="42"/>
      <c r="X9" s="43"/>
      <c r="Y9" s="43"/>
      <c r="Z9" s="43"/>
      <c r="AA9" s="43"/>
      <c r="AB9" s="44"/>
    </row>
    <row r="10" spans="2:30" ht="15.75" customHeight="1">
      <c r="B10" s="189" t="s">
        <v>94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1"/>
      <c r="O10" s="8"/>
      <c r="P10" s="5"/>
      <c r="Q10" s="5"/>
      <c r="R10" s="5"/>
      <c r="S10" s="15"/>
      <c r="T10" s="51"/>
      <c r="V10" s="48"/>
      <c r="W10" s="48"/>
      <c r="X10" s="48"/>
      <c r="Y10" s="48"/>
      <c r="Z10" s="48"/>
      <c r="AA10" s="48"/>
      <c r="AB10" s="48"/>
      <c r="AD10" s="51"/>
    </row>
    <row r="11" spans="2:30" ht="15.75" customHeight="1" thickBot="1">
      <c r="B11" s="192" t="s">
        <v>0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4"/>
      <c r="O11" s="8"/>
      <c r="P11" s="5"/>
      <c r="Q11" s="5"/>
      <c r="R11" s="5"/>
      <c r="S11" s="15"/>
      <c r="T11" s="51"/>
      <c r="V11" s="45"/>
      <c r="W11" s="45"/>
      <c r="X11" s="45"/>
      <c r="Y11" s="45"/>
      <c r="Z11" s="45"/>
      <c r="AA11" s="45"/>
      <c r="AB11" s="45"/>
      <c r="AD11" s="51"/>
    </row>
    <row r="12" spans="1:141" ht="15.75" customHeight="1">
      <c r="A12" s="3"/>
      <c r="B12" s="84"/>
      <c r="C12" s="85" t="s">
        <v>1</v>
      </c>
      <c r="D12" s="86" t="s">
        <v>2</v>
      </c>
      <c r="E12" s="87" t="s">
        <v>3</v>
      </c>
      <c r="F12" s="87" t="s">
        <v>4</v>
      </c>
      <c r="G12" s="87" t="s">
        <v>5</v>
      </c>
      <c r="H12" s="87" t="s">
        <v>6</v>
      </c>
      <c r="I12" s="87" t="s">
        <v>7</v>
      </c>
      <c r="J12" s="87" t="s">
        <v>8</v>
      </c>
      <c r="K12" s="87" t="s">
        <v>132</v>
      </c>
      <c r="L12" s="91" t="s">
        <v>128</v>
      </c>
      <c r="M12" s="199" t="s">
        <v>50</v>
      </c>
      <c r="N12" s="153" t="s">
        <v>51</v>
      </c>
      <c r="O12" s="100"/>
      <c r="P12" s="8"/>
      <c r="Q12" s="5"/>
      <c r="R12" s="5"/>
      <c r="S12" s="5"/>
      <c r="T12" s="15"/>
      <c r="U12" s="51"/>
      <c r="V12" s="32"/>
      <c r="W12" s="49"/>
      <c r="X12" s="49"/>
      <c r="Y12" s="49"/>
      <c r="Z12" s="49"/>
      <c r="AA12" s="49"/>
      <c r="AB12" s="49"/>
      <c r="AC12" s="49"/>
      <c r="AE12" s="51"/>
      <c r="AI12" s="34"/>
      <c r="AJ12" s="31"/>
      <c r="AR12" s="34"/>
      <c r="EK12" s="31"/>
    </row>
    <row r="13" spans="1:141" ht="15.75" customHeight="1">
      <c r="A13" s="3"/>
      <c r="B13" s="196" t="s">
        <v>9</v>
      </c>
      <c r="C13" s="197"/>
      <c r="D13" s="83">
        <v>43043</v>
      </c>
      <c r="E13" s="83">
        <v>43064</v>
      </c>
      <c r="F13" s="83">
        <v>43071</v>
      </c>
      <c r="G13" s="83">
        <v>43106</v>
      </c>
      <c r="H13" s="83">
        <v>43120</v>
      </c>
      <c r="I13" s="83">
        <v>43134</v>
      </c>
      <c r="J13" s="83">
        <v>43148</v>
      </c>
      <c r="K13" s="83">
        <v>43169</v>
      </c>
      <c r="L13" s="92">
        <v>43190</v>
      </c>
      <c r="M13" s="200"/>
      <c r="N13" s="154"/>
      <c r="O13" s="100"/>
      <c r="P13" s="100"/>
      <c r="Q13" s="23"/>
      <c r="R13" s="23"/>
      <c r="S13" s="2"/>
      <c r="T13" s="2"/>
      <c r="U13" s="23"/>
      <c r="V13" s="31"/>
      <c r="W13" s="32"/>
      <c r="X13" s="33"/>
      <c r="Y13" s="10"/>
      <c r="AB13" s="31"/>
      <c r="AE13" s="51"/>
      <c r="AI13" s="34"/>
      <c r="AJ13" s="31"/>
      <c r="AR13" s="34"/>
      <c r="EK13" s="31"/>
    </row>
    <row r="14" spans="1:141" ht="15.75" customHeight="1" thickBot="1">
      <c r="A14" s="3"/>
      <c r="B14" s="88"/>
      <c r="C14" s="89" t="s">
        <v>10</v>
      </c>
      <c r="D14" s="90" t="s">
        <v>82</v>
      </c>
      <c r="E14" s="90" t="s">
        <v>52</v>
      </c>
      <c r="F14" s="90" t="s">
        <v>95</v>
      </c>
      <c r="G14" s="90" t="s">
        <v>57</v>
      </c>
      <c r="H14" s="90" t="s">
        <v>47</v>
      </c>
      <c r="I14" s="90" t="s">
        <v>49</v>
      </c>
      <c r="J14" s="90" t="s">
        <v>48</v>
      </c>
      <c r="K14" s="90" t="s">
        <v>95</v>
      </c>
      <c r="L14" s="93" t="s">
        <v>134</v>
      </c>
      <c r="M14" s="201"/>
      <c r="N14" s="155"/>
      <c r="O14" s="100"/>
      <c r="P14" s="101"/>
      <c r="Q14" s="23"/>
      <c r="R14" s="23"/>
      <c r="S14" s="2"/>
      <c r="T14" s="2"/>
      <c r="U14" s="23"/>
      <c r="V14" s="31"/>
      <c r="W14" s="32"/>
      <c r="X14" s="33"/>
      <c r="Y14" s="10"/>
      <c r="AB14" s="52"/>
      <c r="AC14" s="52"/>
      <c r="AE14" s="51"/>
      <c r="AI14" s="34"/>
      <c r="AJ14" s="31"/>
      <c r="AR14" s="34"/>
      <c r="EK14" s="31"/>
    </row>
    <row r="15" spans="2:141" ht="15.75" customHeight="1">
      <c r="B15" s="166" t="s">
        <v>11</v>
      </c>
      <c r="C15" s="178" t="s">
        <v>139</v>
      </c>
      <c r="D15" s="63">
        <v>3</v>
      </c>
      <c r="E15" s="64">
        <v>3</v>
      </c>
      <c r="F15" s="64">
        <v>3</v>
      </c>
      <c r="G15" s="64">
        <v>3</v>
      </c>
      <c r="H15" s="64">
        <v>3</v>
      </c>
      <c r="I15" s="64">
        <v>3</v>
      </c>
      <c r="J15" s="65">
        <v>1</v>
      </c>
      <c r="K15" s="65">
        <v>3</v>
      </c>
      <c r="L15" s="65"/>
      <c r="M15" s="163">
        <f>D16+E16+F16+G16+H16+I16+L16+K16+J16</f>
        <v>4243</v>
      </c>
      <c r="N15" s="161">
        <f>D15+E15+F15+G15+H15+I15+J15+K15+L15</f>
        <v>22</v>
      </c>
      <c r="O15" s="101"/>
      <c r="AC15" s="53"/>
      <c r="AE15" s="51"/>
      <c r="AI15" s="34"/>
      <c r="AJ15" s="31"/>
      <c r="AR15" s="34"/>
      <c r="EK15" s="31"/>
    </row>
    <row r="16" spans="2:141" ht="15.75" customHeight="1" thickBot="1">
      <c r="B16" s="167"/>
      <c r="C16" s="177"/>
      <c r="D16" s="66">
        <v>523</v>
      </c>
      <c r="E16" s="67">
        <v>533</v>
      </c>
      <c r="F16" s="67">
        <v>527</v>
      </c>
      <c r="G16" s="67">
        <v>515</v>
      </c>
      <c r="H16" s="67">
        <v>533</v>
      </c>
      <c r="I16" s="67">
        <v>538</v>
      </c>
      <c r="J16" s="68">
        <v>529</v>
      </c>
      <c r="K16" s="68">
        <f>185+179+181</f>
        <v>545</v>
      </c>
      <c r="L16" s="68"/>
      <c r="M16" s="164"/>
      <c r="N16" s="162"/>
      <c r="O16" s="101"/>
      <c r="AE16" s="51"/>
      <c r="AI16" s="34"/>
      <c r="AJ16" s="31"/>
      <c r="AR16" s="34"/>
      <c r="EK16" s="31"/>
    </row>
    <row r="17" spans="2:141" ht="15.75" customHeight="1">
      <c r="B17" s="179" t="s">
        <v>12</v>
      </c>
      <c r="C17" s="159" t="s">
        <v>141</v>
      </c>
      <c r="D17" s="118">
        <v>3</v>
      </c>
      <c r="E17" s="119">
        <v>1</v>
      </c>
      <c r="F17" s="119">
        <v>3</v>
      </c>
      <c r="G17" s="119">
        <v>3</v>
      </c>
      <c r="H17" s="119">
        <v>3</v>
      </c>
      <c r="I17" s="119">
        <v>3</v>
      </c>
      <c r="J17" s="120">
        <v>3</v>
      </c>
      <c r="K17" s="120">
        <v>3</v>
      </c>
      <c r="L17" s="120"/>
      <c r="M17" s="170">
        <f>D18+E18+F18+G18+H18+I18+L18+J18+K18</f>
        <v>4198</v>
      </c>
      <c r="N17" s="168">
        <f>D17+E17+F17+G17+H17+I17+L17+J17+K17</f>
        <v>22</v>
      </c>
      <c r="O17" s="101"/>
      <c r="AE17" s="51"/>
      <c r="AI17" s="34"/>
      <c r="AJ17" s="31"/>
      <c r="AR17" s="34"/>
      <c r="EK17" s="31"/>
    </row>
    <row r="18" spans="2:141" ht="15.75" customHeight="1" thickBot="1">
      <c r="B18" s="180"/>
      <c r="C18" s="160"/>
      <c r="D18" s="121">
        <v>523</v>
      </c>
      <c r="E18" s="122">
        <v>524</v>
      </c>
      <c r="F18" s="122">
        <v>515</v>
      </c>
      <c r="G18" s="122">
        <f>175+170+169</f>
        <v>514</v>
      </c>
      <c r="H18" s="122">
        <v>538</v>
      </c>
      <c r="I18" s="122">
        <v>531</v>
      </c>
      <c r="J18" s="123">
        <f>178+182+176</f>
        <v>536</v>
      </c>
      <c r="K18" s="123">
        <f>173+167+177</f>
        <v>517</v>
      </c>
      <c r="L18" s="123"/>
      <c r="M18" s="171"/>
      <c r="N18" s="169"/>
      <c r="O18" s="101"/>
      <c r="P18" s="101"/>
      <c r="Q18" s="6"/>
      <c r="R18" s="10"/>
      <c r="S18" s="10"/>
      <c r="T18" s="10"/>
      <c r="U18" s="51"/>
      <c r="V18" s="32"/>
      <c r="W18" s="53"/>
      <c r="X18" s="53"/>
      <c r="Y18" s="52"/>
      <c r="Z18" s="53"/>
      <c r="AA18" s="52"/>
      <c r="AB18" s="53"/>
      <c r="AC18" s="53"/>
      <c r="AD18" s="51"/>
      <c r="AE18" s="51"/>
      <c r="AI18" s="34"/>
      <c r="AJ18" s="31"/>
      <c r="AR18" s="34"/>
      <c r="EK18" s="31"/>
    </row>
    <row r="19" spans="2:141" ht="15.75" customHeight="1">
      <c r="B19" s="198" t="s">
        <v>13</v>
      </c>
      <c r="C19" s="176" t="s">
        <v>138</v>
      </c>
      <c r="D19" s="124">
        <v>3</v>
      </c>
      <c r="E19" s="125">
        <v>3</v>
      </c>
      <c r="F19" s="125">
        <v>3</v>
      </c>
      <c r="G19" s="125">
        <v>3</v>
      </c>
      <c r="H19" s="125">
        <v>1</v>
      </c>
      <c r="I19" s="125">
        <v>3</v>
      </c>
      <c r="J19" s="126">
        <v>3</v>
      </c>
      <c r="K19" s="126">
        <v>1</v>
      </c>
      <c r="L19" s="126"/>
      <c r="M19" s="181">
        <f>D20+E20+F20+G20+H20+I20+L20+J20+K20</f>
        <v>4235</v>
      </c>
      <c r="N19" s="165">
        <f>D19+E19+F19+G19+H19+I19+L19+J19+K19</f>
        <v>20</v>
      </c>
      <c r="O19" s="101"/>
      <c r="P19" s="101"/>
      <c r="Q19" s="6"/>
      <c r="R19" s="10"/>
      <c r="S19" s="10"/>
      <c r="T19" s="10"/>
      <c r="U19" s="51"/>
      <c r="V19" s="51"/>
      <c r="W19" s="33"/>
      <c r="X19" s="10"/>
      <c r="AB19" s="31"/>
      <c r="AD19" s="51"/>
      <c r="AE19" s="51"/>
      <c r="AI19" s="34"/>
      <c r="AJ19" s="35"/>
      <c r="AK19" s="29"/>
      <c r="AL19" s="29"/>
      <c r="AM19" s="29"/>
      <c r="AN19" s="29"/>
      <c r="AO19" s="29"/>
      <c r="AP19" s="29"/>
      <c r="AQ19" s="29"/>
      <c r="AR19" s="34"/>
      <c r="EK19" s="31"/>
    </row>
    <row r="20" spans="2:141" ht="15.75" customHeight="1" thickBot="1">
      <c r="B20" s="167"/>
      <c r="C20" s="177"/>
      <c r="D20" s="150">
        <v>528</v>
      </c>
      <c r="E20" s="151">
        <v>538</v>
      </c>
      <c r="F20" s="151">
        <v>529</v>
      </c>
      <c r="G20" s="151">
        <f>179+182+170</f>
        <v>531</v>
      </c>
      <c r="H20" s="151">
        <v>530</v>
      </c>
      <c r="I20" s="151">
        <f>179+177+180</f>
        <v>536</v>
      </c>
      <c r="J20" s="152">
        <v>517</v>
      </c>
      <c r="K20" s="152">
        <f>178+178+170</f>
        <v>526</v>
      </c>
      <c r="L20" s="152"/>
      <c r="M20" s="164"/>
      <c r="N20" s="162"/>
      <c r="O20" s="101"/>
      <c r="P20" s="101"/>
      <c r="AD20" s="51"/>
      <c r="AE20" s="51"/>
      <c r="AI20" s="34"/>
      <c r="AJ20" s="35"/>
      <c r="AK20" s="30"/>
      <c r="AL20" s="30"/>
      <c r="AM20" s="30"/>
      <c r="AN20" s="30"/>
      <c r="AO20" s="30"/>
      <c r="AP20" s="30"/>
      <c r="AQ20" s="30"/>
      <c r="AR20" s="34"/>
      <c r="EK20" s="31"/>
    </row>
    <row r="21" spans="2:141" ht="15.75" customHeight="1">
      <c r="B21" s="179" t="s">
        <v>14</v>
      </c>
      <c r="C21" s="159" t="s">
        <v>142</v>
      </c>
      <c r="D21" s="110">
        <v>1</v>
      </c>
      <c r="E21" s="111">
        <v>3</v>
      </c>
      <c r="F21" s="111">
        <v>3</v>
      </c>
      <c r="G21" s="111">
        <v>3</v>
      </c>
      <c r="H21" s="111">
        <v>3</v>
      </c>
      <c r="I21" s="111">
        <v>1</v>
      </c>
      <c r="J21" s="112">
        <v>3</v>
      </c>
      <c r="K21" s="112">
        <v>3</v>
      </c>
      <c r="L21" s="112"/>
      <c r="M21" s="170">
        <f>D22+E22+F22+G22+H22+I22+L22+J22+K22</f>
        <v>4190</v>
      </c>
      <c r="N21" s="168">
        <f>D21+E21+F21+G21+H21+I21+L21+J21+K21</f>
        <v>20</v>
      </c>
      <c r="O21" s="101"/>
      <c r="P21" s="101"/>
      <c r="AD21" s="51"/>
      <c r="AE21" s="51"/>
      <c r="AI21" s="34"/>
      <c r="AJ21" s="35"/>
      <c r="AK21" s="30"/>
      <c r="AL21" s="30"/>
      <c r="AM21" s="30"/>
      <c r="AN21" s="30"/>
      <c r="AO21" s="30"/>
      <c r="AP21" s="30"/>
      <c r="AQ21" s="30"/>
      <c r="AR21" s="34"/>
      <c r="EK21" s="31"/>
    </row>
    <row r="22" spans="2:141" ht="15.75" customHeight="1" thickBot="1">
      <c r="B22" s="180"/>
      <c r="C22" s="160"/>
      <c r="D22" s="113">
        <v>506</v>
      </c>
      <c r="E22" s="114">
        <v>532</v>
      </c>
      <c r="F22" s="114">
        <v>546</v>
      </c>
      <c r="G22" s="114">
        <v>505</v>
      </c>
      <c r="H22" s="114">
        <v>496</v>
      </c>
      <c r="I22" s="114">
        <f>180+172+173</f>
        <v>525</v>
      </c>
      <c r="J22" s="115">
        <v>540</v>
      </c>
      <c r="K22" s="115">
        <f>181+182+177</f>
        <v>540</v>
      </c>
      <c r="L22" s="115"/>
      <c r="M22" s="171"/>
      <c r="N22" s="169"/>
      <c r="O22" s="101"/>
      <c r="P22" s="101"/>
      <c r="Q22" s="23"/>
      <c r="R22" s="23"/>
      <c r="S22" s="2"/>
      <c r="T22" s="2"/>
      <c r="U22" s="23"/>
      <c r="V22" s="31"/>
      <c r="W22" s="32"/>
      <c r="X22" s="33"/>
      <c r="Y22" s="10"/>
      <c r="AB22" s="31"/>
      <c r="AC22" s="31"/>
      <c r="AD22" s="51"/>
      <c r="AE22" s="51"/>
      <c r="AI22" s="34"/>
      <c r="AJ22" s="35"/>
      <c r="AK22" s="30"/>
      <c r="AL22" s="30"/>
      <c r="AM22" s="30"/>
      <c r="AN22" s="30"/>
      <c r="AO22" s="30"/>
      <c r="AP22" s="30"/>
      <c r="AQ22" s="30"/>
      <c r="AR22" s="34"/>
      <c r="EK22" s="31"/>
    </row>
    <row r="23" spans="2:141" ht="15.75" customHeight="1">
      <c r="B23" s="198" t="s">
        <v>15</v>
      </c>
      <c r="C23" s="176" t="s">
        <v>140</v>
      </c>
      <c r="D23" s="124">
        <v>3</v>
      </c>
      <c r="E23" s="125">
        <v>3</v>
      </c>
      <c r="F23" s="125">
        <v>1</v>
      </c>
      <c r="G23" s="125">
        <v>1</v>
      </c>
      <c r="H23" s="125">
        <v>3</v>
      </c>
      <c r="I23" s="125">
        <v>3</v>
      </c>
      <c r="J23" s="126">
        <v>1</v>
      </c>
      <c r="K23" s="126">
        <v>3</v>
      </c>
      <c r="L23" s="126"/>
      <c r="M23" s="181">
        <f>D24+E24+F24+G24+H24+I24+L24+J24+K24</f>
        <v>4125</v>
      </c>
      <c r="N23" s="165">
        <f>D23+E23+F23+G23+H23+I23+L23+J23+K23</f>
        <v>18</v>
      </c>
      <c r="O23" s="101"/>
      <c r="P23" s="101"/>
      <c r="Q23" s="23"/>
      <c r="R23" s="23"/>
      <c r="S23" s="2"/>
      <c r="T23" s="2"/>
      <c r="U23" s="23"/>
      <c r="V23" s="31"/>
      <c r="W23" s="32"/>
      <c r="X23" s="33"/>
      <c r="Y23" s="10"/>
      <c r="AA23" s="52"/>
      <c r="AB23" s="53"/>
      <c r="AC23" s="53"/>
      <c r="AD23" s="51"/>
      <c r="AE23" s="51"/>
      <c r="AI23" s="34"/>
      <c r="AJ23" s="35"/>
      <c r="AK23" s="30"/>
      <c r="AL23" s="30"/>
      <c r="AM23" s="30"/>
      <c r="AN23" s="30"/>
      <c r="AO23" s="30"/>
      <c r="AP23" s="30"/>
      <c r="AQ23" s="30"/>
      <c r="AR23" s="34"/>
      <c r="EK23" s="31"/>
    </row>
    <row r="24" spans="2:141" ht="15.75" customHeight="1" thickBot="1">
      <c r="B24" s="167"/>
      <c r="C24" s="177"/>
      <c r="D24" s="66">
        <v>512</v>
      </c>
      <c r="E24" s="67">
        <v>515</v>
      </c>
      <c r="F24" s="67">
        <v>511</v>
      </c>
      <c r="G24" s="67">
        <v>490</v>
      </c>
      <c r="H24" s="67">
        <v>519</v>
      </c>
      <c r="I24" s="67">
        <v>520</v>
      </c>
      <c r="J24" s="68">
        <f>184+172+179</f>
        <v>535</v>
      </c>
      <c r="K24" s="68">
        <f>179+168+176</f>
        <v>523</v>
      </c>
      <c r="L24" s="68"/>
      <c r="M24" s="182"/>
      <c r="N24" s="195"/>
      <c r="O24" s="101"/>
      <c r="P24" s="101"/>
      <c r="Q24" s="6"/>
      <c r="R24" s="7"/>
      <c r="S24" s="7"/>
      <c r="T24" s="7"/>
      <c r="U24" s="31"/>
      <c r="V24" s="32"/>
      <c r="W24" s="53"/>
      <c r="X24" s="53"/>
      <c r="Y24" s="52"/>
      <c r="Z24" s="53"/>
      <c r="AA24" s="52"/>
      <c r="AB24" s="53"/>
      <c r="AC24" s="53"/>
      <c r="AD24" s="51"/>
      <c r="AE24" s="51"/>
      <c r="AI24" s="34"/>
      <c r="AJ24" s="35"/>
      <c r="AK24" s="30"/>
      <c r="AL24" s="30"/>
      <c r="AM24" s="30"/>
      <c r="AN24" s="30"/>
      <c r="AO24" s="30"/>
      <c r="AP24" s="30"/>
      <c r="AQ24" s="30"/>
      <c r="AR24" s="34"/>
      <c r="EK24" s="31"/>
    </row>
    <row r="25" spans="2:141" ht="15.75" customHeight="1">
      <c r="B25" s="179" t="s">
        <v>16</v>
      </c>
      <c r="C25" s="159" t="s">
        <v>143</v>
      </c>
      <c r="D25" s="118">
        <v>1</v>
      </c>
      <c r="E25" s="119">
        <v>3</v>
      </c>
      <c r="F25" s="119">
        <v>1</v>
      </c>
      <c r="G25" s="119">
        <v>1</v>
      </c>
      <c r="H25" s="119">
        <v>3</v>
      </c>
      <c r="I25" s="119">
        <v>1</v>
      </c>
      <c r="J25" s="120">
        <v>3</v>
      </c>
      <c r="K25" s="120">
        <v>3</v>
      </c>
      <c r="L25" s="120"/>
      <c r="M25" s="170">
        <f>D26+E26+F26+G26+H26+I26+L26+J26+K26</f>
        <v>4111</v>
      </c>
      <c r="N25" s="168">
        <f>D25+E25+F25+G25+H25+I25+L25+J25+K25</f>
        <v>16</v>
      </c>
      <c r="O25" s="101"/>
      <c r="AD25" s="51"/>
      <c r="AE25" s="51"/>
      <c r="AI25" s="34"/>
      <c r="AJ25" s="35"/>
      <c r="AK25" s="36"/>
      <c r="AL25" s="36"/>
      <c r="AM25" s="36"/>
      <c r="AN25" s="36"/>
      <c r="AO25" s="36"/>
      <c r="AP25" s="36"/>
      <c r="AQ25" s="36"/>
      <c r="AR25" s="34"/>
      <c r="EK25" s="31"/>
    </row>
    <row r="26" spans="2:141" ht="15.75" customHeight="1" thickBot="1">
      <c r="B26" s="180"/>
      <c r="C26" s="160"/>
      <c r="D26" s="121">
        <v>481</v>
      </c>
      <c r="E26" s="122">
        <v>518</v>
      </c>
      <c r="F26" s="122">
        <v>520</v>
      </c>
      <c r="G26" s="122">
        <f>176+173+164</f>
        <v>513</v>
      </c>
      <c r="H26" s="122">
        <v>526</v>
      </c>
      <c r="I26" s="122">
        <v>520</v>
      </c>
      <c r="J26" s="123">
        <v>526</v>
      </c>
      <c r="K26" s="123">
        <f>168+155+184</f>
        <v>507</v>
      </c>
      <c r="L26" s="123"/>
      <c r="M26" s="171"/>
      <c r="N26" s="169"/>
      <c r="O26" s="101"/>
      <c r="AD26" s="51"/>
      <c r="AE26" s="51"/>
      <c r="AI26" s="34"/>
      <c r="AJ26" s="29"/>
      <c r="AK26" s="29"/>
      <c r="AL26" s="29"/>
      <c r="AM26" s="29"/>
      <c r="AN26" s="29"/>
      <c r="AO26" s="29"/>
      <c r="AP26" s="29"/>
      <c r="AQ26" s="29"/>
      <c r="AR26" s="34"/>
      <c r="EK26" s="31"/>
    </row>
    <row r="27" spans="2:141" ht="15.75" customHeight="1">
      <c r="B27" s="166" t="s">
        <v>17</v>
      </c>
      <c r="C27" s="178" t="s">
        <v>146</v>
      </c>
      <c r="D27" s="63">
        <v>1</v>
      </c>
      <c r="E27" s="64">
        <v>1</v>
      </c>
      <c r="F27" s="64">
        <v>3</v>
      </c>
      <c r="G27" s="64">
        <v>1</v>
      </c>
      <c r="H27" s="64">
        <v>1</v>
      </c>
      <c r="I27" s="64">
        <v>3</v>
      </c>
      <c r="J27" s="65">
        <v>1</v>
      </c>
      <c r="K27" s="65">
        <v>1</v>
      </c>
      <c r="L27" s="65"/>
      <c r="M27" s="181">
        <f>D28+E28+F28+G28+H28+I28+L28+J28+K28</f>
        <v>3963</v>
      </c>
      <c r="N27" s="165">
        <f>D27+E27+F27+G27+H27+I27+L27+J27+K27</f>
        <v>12</v>
      </c>
      <c r="O27" s="101"/>
      <c r="P27" s="101"/>
      <c r="Q27" s="6"/>
      <c r="R27" s="7"/>
      <c r="S27" s="7"/>
      <c r="T27" s="7"/>
      <c r="U27" s="31"/>
      <c r="V27" s="32"/>
      <c r="W27" s="53"/>
      <c r="X27" s="53"/>
      <c r="Y27" s="52"/>
      <c r="Z27" s="53"/>
      <c r="AA27" s="52"/>
      <c r="AB27" s="53"/>
      <c r="AC27" s="53"/>
      <c r="AD27" s="51"/>
      <c r="AE27" s="51"/>
      <c r="AI27" s="34"/>
      <c r="AJ27" s="47"/>
      <c r="AK27" s="47"/>
      <c r="AL27" s="29"/>
      <c r="AM27" s="29"/>
      <c r="AN27" s="47"/>
      <c r="AO27" s="47"/>
      <c r="AP27" s="30"/>
      <c r="AQ27" s="30"/>
      <c r="AR27" s="34"/>
      <c r="EK27" s="31"/>
    </row>
    <row r="28" spans="2:141" ht="15.75" customHeight="1" thickBot="1">
      <c r="B28" s="167"/>
      <c r="C28" s="177"/>
      <c r="D28" s="66">
        <v>491</v>
      </c>
      <c r="E28" s="67">
        <v>506</v>
      </c>
      <c r="F28" s="67">
        <v>500</v>
      </c>
      <c r="G28" s="67">
        <v>499</v>
      </c>
      <c r="H28" s="67">
        <v>501</v>
      </c>
      <c r="I28" s="67">
        <v>503</v>
      </c>
      <c r="J28" s="68">
        <v>485</v>
      </c>
      <c r="K28" s="68">
        <f>164+146+168</f>
        <v>478</v>
      </c>
      <c r="L28" s="68"/>
      <c r="M28" s="164"/>
      <c r="N28" s="162"/>
      <c r="O28" s="101"/>
      <c r="P28" s="101"/>
      <c r="AD28" s="51"/>
      <c r="AE28" s="51"/>
      <c r="AI28" s="34"/>
      <c r="AJ28" s="47"/>
      <c r="AK28" s="47"/>
      <c r="AL28" s="29"/>
      <c r="AM28" s="29"/>
      <c r="AN28" s="47"/>
      <c r="AO28" s="47"/>
      <c r="AP28" s="30"/>
      <c r="AQ28" s="30"/>
      <c r="AR28" s="34"/>
      <c r="EK28" s="31"/>
    </row>
    <row r="29" spans="2:141" ht="15.75" customHeight="1">
      <c r="B29" s="179" t="s">
        <v>18</v>
      </c>
      <c r="C29" s="159" t="s">
        <v>145</v>
      </c>
      <c r="D29" s="118">
        <v>1</v>
      </c>
      <c r="E29" s="119">
        <v>1</v>
      </c>
      <c r="F29" s="119">
        <v>1</v>
      </c>
      <c r="G29" s="119">
        <v>3</v>
      </c>
      <c r="H29" s="119">
        <v>1</v>
      </c>
      <c r="I29" s="119">
        <v>1</v>
      </c>
      <c r="J29" s="120">
        <v>3</v>
      </c>
      <c r="K29" s="120">
        <v>1</v>
      </c>
      <c r="L29" s="120"/>
      <c r="M29" s="170">
        <f>D30+E30+F30+G30+H30+I30+L30+J30+K30</f>
        <v>3902</v>
      </c>
      <c r="N29" s="168">
        <f>D29+E29+F29+G29+H29+I29+L29+J29+K29</f>
        <v>12</v>
      </c>
      <c r="O29" s="101"/>
      <c r="P29" s="101"/>
      <c r="AD29" s="51"/>
      <c r="AE29" s="51"/>
      <c r="AI29" s="34"/>
      <c r="AJ29" s="47"/>
      <c r="AK29" s="47"/>
      <c r="AL29" s="29"/>
      <c r="AM29" s="29"/>
      <c r="AN29" s="47"/>
      <c r="AO29" s="47"/>
      <c r="AP29" s="30"/>
      <c r="AQ29" s="30"/>
      <c r="AR29" s="34"/>
      <c r="EK29" s="31"/>
    </row>
    <row r="30" spans="2:141" ht="15.75" customHeight="1" thickBot="1">
      <c r="B30" s="180"/>
      <c r="C30" s="160"/>
      <c r="D30" s="121">
        <v>498</v>
      </c>
      <c r="E30" s="122">
        <v>501</v>
      </c>
      <c r="F30" s="122">
        <v>482</v>
      </c>
      <c r="G30" s="122">
        <f>146+160+160</f>
        <v>466</v>
      </c>
      <c r="H30" s="122">
        <v>484</v>
      </c>
      <c r="I30" s="122">
        <v>503</v>
      </c>
      <c r="J30" s="123">
        <f>169+154+160</f>
        <v>483</v>
      </c>
      <c r="K30" s="123">
        <f>163+151+171</f>
        <v>485</v>
      </c>
      <c r="L30" s="123"/>
      <c r="M30" s="171"/>
      <c r="N30" s="169"/>
      <c r="O30" s="101"/>
      <c r="P30" s="101"/>
      <c r="Q30" s="6"/>
      <c r="R30" s="7"/>
      <c r="S30" s="7"/>
      <c r="T30" s="7"/>
      <c r="U30" s="51"/>
      <c r="V30" s="51"/>
      <c r="W30" s="53"/>
      <c r="X30" s="53"/>
      <c r="Y30" s="52"/>
      <c r="Z30" s="53"/>
      <c r="AA30" s="52"/>
      <c r="AB30" s="53"/>
      <c r="AC30" s="53"/>
      <c r="AD30" s="51"/>
      <c r="AE30" s="51"/>
      <c r="AI30" s="34"/>
      <c r="AJ30" s="47"/>
      <c r="AK30" s="47"/>
      <c r="AL30" s="29"/>
      <c r="AM30" s="29"/>
      <c r="AN30" s="47"/>
      <c r="AO30" s="47"/>
      <c r="AP30" s="30"/>
      <c r="AQ30" s="30"/>
      <c r="AR30" s="34"/>
      <c r="EK30" s="31"/>
    </row>
    <row r="31" spans="2:141" ht="15.75" customHeight="1">
      <c r="B31" s="166" t="s">
        <v>19</v>
      </c>
      <c r="C31" s="178" t="s">
        <v>144</v>
      </c>
      <c r="D31" s="63">
        <v>3</v>
      </c>
      <c r="E31" s="64">
        <v>1</v>
      </c>
      <c r="F31" s="64">
        <v>1</v>
      </c>
      <c r="G31" s="64">
        <v>1</v>
      </c>
      <c r="H31" s="64">
        <v>1</v>
      </c>
      <c r="I31" s="64">
        <v>1</v>
      </c>
      <c r="J31" s="65">
        <v>1</v>
      </c>
      <c r="K31" s="65">
        <v>1</v>
      </c>
      <c r="L31" s="65"/>
      <c r="M31" s="204">
        <f>D32+E32+F32+G32+H32+I32+L32+J32+K32</f>
        <v>3741</v>
      </c>
      <c r="N31" s="202">
        <f>D31+E31+F31+G31+H31+I31+L31+J31+K31</f>
        <v>10</v>
      </c>
      <c r="O31" s="101"/>
      <c r="P31" s="101"/>
      <c r="Q31" s="6"/>
      <c r="R31" s="7"/>
      <c r="S31" s="7"/>
      <c r="T31" s="7"/>
      <c r="U31" s="51"/>
      <c r="V31" s="51"/>
      <c r="W31" s="53"/>
      <c r="X31" s="53"/>
      <c r="Y31" s="52"/>
      <c r="Z31" s="53"/>
      <c r="AA31" s="52"/>
      <c r="AB31" s="53"/>
      <c r="AC31" s="53"/>
      <c r="AD31" s="51"/>
      <c r="AE31" s="51"/>
      <c r="AI31" s="34"/>
      <c r="AJ31" s="47"/>
      <c r="AK31" s="47"/>
      <c r="AL31" s="29"/>
      <c r="AM31" s="29"/>
      <c r="AN31" s="47"/>
      <c r="AO31" s="47"/>
      <c r="AP31" s="30"/>
      <c r="AQ31" s="30"/>
      <c r="AR31" s="34"/>
      <c r="EK31" s="31"/>
    </row>
    <row r="32" spans="2:141" ht="15.75" customHeight="1" thickBot="1">
      <c r="B32" s="167"/>
      <c r="C32" s="177"/>
      <c r="D32" s="66">
        <v>482</v>
      </c>
      <c r="E32" s="67">
        <v>467</v>
      </c>
      <c r="F32" s="67">
        <v>477</v>
      </c>
      <c r="G32" s="67">
        <f>162+164+160</f>
        <v>486</v>
      </c>
      <c r="H32" s="67">
        <v>424</v>
      </c>
      <c r="I32" s="67">
        <v>472</v>
      </c>
      <c r="J32" s="68">
        <v>469</v>
      </c>
      <c r="K32" s="68">
        <f>153+161+150</f>
        <v>464</v>
      </c>
      <c r="L32" s="68"/>
      <c r="M32" s="205"/>
      <c r="N32" s="203"/>
      <c r="O32" s="101"/>
      <c r="P32" s="101"/>
      <c r="Q32" s="6"/>
      <c r="R32" s="7"/>
      <c r="S32" s="7"/>
      <c r="T32" s="7"/>
      <c r="U32" s="51"/>
      <c r="V32" s="51"/>
      <c r="W32" s="53"/>
      <c r="X32" s="53"/>
      <c r="Y32" s="52"/>
      <c r="Z32" s="53"/>
      <c r="AA32" s="52"/>
      <c r="AB32" s="53"/>
      <c r="AC32" s="53"/>
      <c r="AD32" s="51"/>
      <c r="AE32" s="51"/>
      <c r="AI32" s="34"/>
      <c r="AJ32" s="47"/>
      <c r="AK32" s="47"/>
      <c r="AL32" s="29"/>
      <c r="AM32" s="29"/>
      <c r="AN32" s="47"/>
      <c r="AO32" s="47"/>
      <c r="AP32" s="30"/>
      <c r="AQ32" s="30"/>
      <c r="AR32" s="34"/>
      <c r="EK32" s="31"/>
    </row>
    <row r="33" spans="3:140" ht="11.25" customHeight="1">
      <c r="C33" s="13" t="s">
        <v>147</v>
      </c>
      <c r="O33" s="6"/>
      <c r="P33" s="102"/>
      <c r="Q33" s="7"/>
      <c r="R33" s="7"/>
      <c r="S33" s="51"/>
      <c r="T33" s="51"/>
      <c r="U33" s="53"/>
      <c r="V33" s="53"/>
      <c r="W33" s="52"/>
      <c r="X33" s="53"/>
      <c r="Y33" s="52"/>
      <c r="Z33" s="53"/>
      <c r="AA33" s="53"/>
      <c r="AB33" s="51"/>
      <c r="AC33" s="51"/>
      <c r="AH33" s="47"/>
      <c r="AI33" s="47"/>
      <c r="AJ33" s="29"/>
      <c r="AK33" s="29"/>
      <c r="AL33" s="47"/>
      <c r="AM33" s="47"/>
      <c r="AN33" s="30"/>
      <c r="AO33" s="30"/>
      <c r="AQ33" s="31"/>
      <c r="EJ33" s="1"/>
    </row>
    <row r="34" spans="15:140" ht="11.25" customHeight="1">
      <c r="O34" s="6"/>
      <c r="P34" s="102"/>
      <c r="Q34" s="7"/>
      <c r="R34" s="7"/>
      <c r="S34" s="51"/>
      <c r="T34" s="51"/>
      <c r="U34" s="53"/>
      <c r="V34" s="53"/>
      <c r="W34" s="52"/>
      <c r="X34" s="53"/>
      <c r="Y34" s="52"/>
      <c r="Z34" s="53"/>
      <c r="AA34" s="53"/>
      <c r="AB34" s="51"/>
      <c r="AC34" s="51"/>
      <c r="AH34" s="47"/>
      <c r="AI34" s="47"/>
      <c r="AJ34" s="29"/>
      <c r="AK34" s="29"/>
      <c r="AL34" s="47"/>
      <c r="AM34" s="47"/>
      <c r="AN34" s="30"/>
      <c r="AO34" s="30"/>
      <c r="AQ34" s="31"/>
      <c r="EJ34" s="1"/>
    </row>
    <row r="35" spans="15:140" ht="11.25" customHeight="1">
      <c r="O35" s="6"/>
      <c r="P35" s="102"/>
      <c r="Q35" s="7"/>
      <c r="R35" s="7"/>
      <c r="S35" s="51"/>
      <c r="T35" s="51"/>
      <c r="U35" s="53"/>
      <c r="V35" s="53"/>
      <c r="W35" s="52"/>
      <c r="X35" s="53"/>
      <c r="Y35" s="52"/>
      <c r="Z35" s="53"/>
      <c r="AA35" s="53"/>
      <c r="AB35" s="51"/>
      <c r="AC35" s="51"/>
      <c r="AH35" s="47"/>
      <c r="AI35" s="47"/>
      <c r="AJ35" s="29"/>
      <c r="AK35" s="29"/>
      <c r="AL35" s="47"/>
      <c r="AM35" s="47"/>
      <c r="AN35" s="30"/>
      <c r="AO35" s="30"/>
      <c r="AQ35" s="31"/>
      <c r="EJ35" s="1"/>
    </row>
    <row r="36" spans="15:140" ht="11.25" customHeight="1">
      <c r="O36" s="6"/>
      <c r="P36" s="102"/>
      <c r="Q36" s="7"/>
      <c r="R36" s="7"/>
      <c r="S36" s="51"/>
      <c r="T36" s="51"/>
      <c r="U36" s="53"/>
      <c r="V36" s="53"/>
      <c r="W36" s="52"/>
      <c r="X36" s="53"/>
      <c r="Y36" s="52"/>
      <c r="Z36" s="53"/>
      <c r="AA36" s="53"/>
      <c r="AB36" s="51"/>
      <c r="AC36" s="51"/>
      <c r="AH36" s="47"/>
      <c r="AI36" s="47"/>
      <c r="AJ36" s="29"/>
      <c r="AK36" s="29"/>
      <c r="AL36" s="47"/>
      <c r="AM36" s="47"/>
      <c r="AN36" s="30"/>
      <c r="AO36" s="30"/>
      <c r="AQ36" s="31"/>
      <c r="EJ36" s="1"/>
    </row>
    <row r="37" spans="2:140" ht="11.25" customHeight="1">
      <c r="B37" s="175" t="s">
        <v>125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06"/>
      <c r="R37" s="106"/>
      <c r="S37" s="106"/>
      <c r="T37" s="106"/>
      <c r="U37" s="106"/>
      <c r="V37" s="53"/>
      <c r="W37" s="52"/>
      <c r="X37" s="53"/>
      <c r="Y37" s="52"/>
      <c r="Z37" s="53"/>
      <c r="AA37" s="53"/>
      <c r="AB37" s="51"/>
      <c r="AC37" s="51"/>
      <c r="AH37" s="47"/>
      <c r="AI37" s="47"/>
      <c r="AJ37" s="29"/>
      <c r="AK37" s="29"/>
      <c r="AL37" s="47"/>
      <c r="AM37" s="47"/>
      <c r="AN37" s="30"/>
      <c r="AO37" s="30"/>
      <c r="AQ37" s="31"/>
      <c r="EJ37" s="1"/>
    </row>
    <row r="38" spans="1:140" ht="11.25" customHeight="1">
      <c r="A38" s="106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06"/>
      <c r="R38" s="106"/>
      <c r="S38" s="106"/>
      <c r="T38" s="106"/>
      <c r="U38" s="106"/>
      <c r="V38" s="53"/>
      <c r="W38" s="52"/>
      <c r="X38" s="53"/>
      <c r="Y38" s="52"/>
      <c r="Z38" s="53"/>
      <c r="AA38" s="53"/>
      <c r="AB38" s="51"/>
      <c r="AC38" s="51"/>
      <c r="AH38" s="47"/>
      <c r="AI38" s="47"/>
      <c r="AJ38" s="29"/>
      <c r="AK38" s="29"/>
      <c r="AL38" s="47"/>
      <c r="AM38" s="47"/>
      <c r="AN38" s="30"/>
      <c r="AO38" s="30"/>
      <c r="AQ38" s="31"/>
      <c r="EJ38" s="1"/>
    </row>
    <row r="39" spans="2:42" ht="15" customHeight="1" thickBo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07"/>
      <c r="O39" s="15"/>
      <c r="P39" s="6"/>
      <c r="Q39" s="7"/>
      <c r="R39" s="7"/>
      <c r="S39" s="7"/>
      <c r="T39" s="51"/>
      <c r="U39" s="51"/>
      <c r="V39" s="52"/>
      <c r="W39" s="52"/>
      <c r="X39" s="52"/>
      <c r="Y39" s="52"/>
      <c r="Z39" s="52"/>
      <c r="AA39" s="52"/>
      <c r="AB39" s="52"/>
      <c r="AC39" s="51"/>
      <c r="AD39" s="51"/>
      <c r="AI39" s="35"/>
      <c r="AJ39" s="36"/>
      <c r="AK39" s="36"/>
      <c r="AL39" s="36"/>
      <c r="AM39" s="36"/>
      <c r="AN39" s="36"/>
      <c r="AO39" s="36"/>
      <c r="AP39" s="36"/>
    </row>
    <row r="40" spans="2:42" ht="15" customHeight="1" thickBot="1">
      <c r="B40" s="172" t="s">
        <v>135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4"/>
      <c r="Q40" s="6"/>
      <c r="R40" s="6"/>
      <c r="S40" s="7"/>
      <c r="T40" s="51"/>
      <c r="U40" s="51"/>
      <c r="V40" s="53"/>
      <c r="W40" s="53"/>
      <c r="X40" s="52"/>
      <c r="Y40" s="53"/>
      <c r="Z40" s="52"/>
      <c r="AA40" s="53"/>
      <c r="AB40" s="53"/>
      <c r="AC40" s="51"/>
      <c r="AD40" s="51"/>
      <c r="AI40" s="35"/>
      <c r="AJ40" s="29"/>
      <c r="AK40" s="29"/>
      <c r="AL40" s="29"/>
      <c r="AM40" s="29"/>
      <c r="AN40" s="29"/>
      <c r="AO40" s="29"/>
      <c r="AP40" s="29"/>
    </row>
    <row r="41" spans="2:140" ht="15" customHeight="1" thickBot="1">
      <c r="B41" s="95"/>
      <c r="C41" s="96" t="s">
        <v>21</v>
      </c>
      <c r="D41" s="97" t="s">
        <v>22</v>
      </c>
      <c r="E41" s="97" t="s">
        <v>2</v>
      </c>
      <c r="F41" s="97" t="s">
        <v>3</v>
      </c>
      <c r="G41" s="97" t="s">
        <v>4</v>
      </c>
      <c r="H41" s="97" t="s">
        <v>5</v>
      </c>
      <c r="I41" s="97" t="s">
        <v>6</v>
      </c>
      <c r="J41" s="97" t="s">
        <v>7</v>
      </c>
      <c r="K41" s="97" t="s">
        <v>8</v>
      </c>
      <c r="L41" s="97" t="s">
        <v>127</v>
      </c>
      <c r="M41" s="97" t="s">
        <v>128</v>
      </c>
      <c r="N41" s="97" t="s">
        <v>42</v>
      </c>
      <c r="O41" s="103" t="s">
        <v>136</v>
      </c>
      <c r="P41" s="98" t="s">
        <v>137</v>
      </c>
      <c r="Q41" s="18"/>
      <c r="R41" s="6"/>
      <c r="S41" s="51"/>
      <c r="T41" s="51"/>
      <c r="U41" s="53"/>
      <c r="V41" s="53"/>
      <c r="W41" s="52"/>
      <c r="X41" s="53"/>
      <c r="Y41" s="52"/>
      <c r="Z41" s="53"/>
      <c r="AA41" s="53"/>
      <c r="AB41" s="51"/>
      <c r="AC41" s="51"/>
      <c r="AH41" s="35"/>
      <c r="AI41" s="30"/>
      <c r="AJ41" s="30"/>
      <c r="AK41" s="30"/>
      <c r="AL41" s="30"/>
      <c r="AM41" s="30"/>
      <c r="AN41" s="30"/>
      <c r="AO41" s="30"/>
      <c r="AQ41" s="31"/>
      <c r="EJ41" s="1"/>
    </row>
    <row r="42" spans="1:141" ht="15" customHeight="1">
      <c r="A42" s="3"/>
      <c r="B42" s="148" t="s">
        <v>11</v>
      </c>
      <c r="C42" s="206" t="s">
        <v>79</v>
      </c>
      <c r="D42" s="207" t="s">
        <v>121</v>
      </c>
      <c r="E42" s="208">
        <v>189</v>
      </c>
      <c r="F42" s="209">
        <v>180</v>
      </c>
      <c r="G42" s="209">
        <v>185</v>
      </c>
      <c r="H42" s="209">
        <v>0</v>
      </c>
      <c r="I42" s="209">
        <v>179</v>
      </c>
      <c r="J42" s="209">
        <v>180</v>
      </c>
      <c r="K42" s="209">
        <v>176</v>
      </c>
      <c r="L42" s="209">
        <v>185</v>
      </c>
      <c r="M42" s="209"/>
      <c r="N42" s="210">
        <f>SUM(E42:M42)</f>
        <v>1274</v>
      </c>
      <c r="O42" s="211">
        <f>MIN(E42:M42)</f>
        <v>0</v>
      </c>
      <c r="P42" s="212">
        <f>N42-O42</f>
        <v>1274</v>
      </c>
      <c r="Q42" s="8"/>
      <c r="R42" s="8"/>
      <c r="S42" s="8"/>
      <c r="T42" s="18"/>
      <c r="U42" s="51"/>
      <c r="V42" s="51"/>
      <c r="W42" s="53"/>
      <c r="X42" s="53"/>
      <c r="Y42" s="52"/>
      <c r="Z42" s="53"/>
      <c r="AA42" s="52"/>
      <c r="AB42" s="53"/>
      <c r="AC42" s="53"/>
      <c r="AD42" s="51"/>
      <c r="AE42" s="51"/>
      <c r="AI42" s="34"/>
      <c r="AJ42" s="35"/>
      <c r="AK42" s="30"/>
      <c r="AL42" s="30"/>
      <c r="AM42" s="30"/>
      <c r="AN42" s="30"/>
      <c r="AO42" s="30"/>
      <c r="AP42" s="30"/>
      <c r="AQ42" s="30"/>
      <c r="AR42" s="34"/>
      <c r="EK42" s="31"/>
    </row>
    <row r="43" spans="1:141" ht="15" customHeight="1">
      <c r="A43" s="9"/>
      <c r="B43" s="127" t="s">
        <v>12</v>
      </c>
      <c r="C43" s="128" t="s">
        <v>56</v>
      </c>
      <c r="D43" s="58" t="s">
        <v>57</v>
      </c>
      <c r="E43" s="60">
        <v>181</v>
      </c>
      <c r="F43" s="60">
        <v>186</v>
      </c>
      <c r="G43" s="60">
        <v>185</v>
      </c>
      <c r="H43" s="60">
        <v>179</v>
      </c>
      <c r="I43" s="60">
        <v>181</v>
      </c>
      <c r="J43" s="60">
        <v>180</v>
      </c>
      <c r="K43" s="60">
        <v>175</v>
      </c>
      <c r="L43" s="60">
        <v>175</v>
      </c>
      <c r="M43" s="60"/>
      <c r="N43" s="108">
        <f>SUM(E43:M43)</f>
        <v>1442</v>
      </c>
      <c r="O43" s="104">
        <f>MIN(E43:M43)</f>
        <v>175</v>
      </c>
      <c r="P43" s="94">
        <f>N43-O43</f>
        <v>1267</v>
      </c>
      <c r="Q43" s="9"/>
      <c r="R43" s="9"/>
      <c r="S43" s="9"/>
      <c r="T43" s="18"/>
      <c r="U43" s="51"/>
      <c r="V43" s="51"/>
      <c r="W43" s="53"/>
      <c r="X43" s="53"/>
      <c r="Y43" s="52"/>
      <c r="Z43" s="53"/>
      <c r="AA43" s="52"/>
      <c r="AB43" s="53"/>
      <c r="AC43" s="53"/>
      <c r="AD43" s="51"/>
      <c r="AE43" s="51"/>
      <c r="AF43" s="51"/>
      <c r="AG43" s="51"/>
      <c r="AH43" s="51"/>
      <c r="AI43" s="51"/>
      <c r="AJ43" s="35"/>
      <c r="AK43" s="30"/>
      <c r="AL43" s="30"/>
      <c r="AM43" s="30"/>
      <c r="AN43" s="30"/>
      <c r="AO43" s="30"/>
      <c r="AP43" s="30"/>
      <c r="AQ43" s="30"/>
      <c r="AR43" s="34"/>
      <c r="EK43" s="31"/>
    </row>
    <row r="44" spans="2:141" ht="15" customHeight="1">
      <c r="B44" s="213" t="s">
        <v>13</v>
      </c>
      <c r="C44" s="214" t="s">
        <v>73</v>
      </c>
      <c r="D44" s="215" t="s">
        <v>72</v>
      </c>
      <c r="E44" s="216">
        <v>178</v>
      </c>
      <c r="F44" s="216">
        <v>175</v>
      </c>
      <c r="G44" s="216">
        <v>176</v>
      </c>
      <c r="H44" s="216">
        <v>176</v>
      </c>
      <c r="I44" s="216">
        <v>177</v>
      </c>
      <c r="J44" s="216">
        <v>181</v>
      </c>
      <c r="K44" s="216">
        <v>180</v>
      </c>
      <c r="L44" s="216">
        <v>184</v>
      </c>
      <c r="M44" s="216"/>
      <c r="N44" s="217">
        <f>SUM(E44:M44)</f>
        <v>1427</v>
      </c>
      <c r="O44" s="218">
        <f>MIN(E44:M44)</f>
        <v>175</v>
      </c>
      <c r="P44" s="219">
        <f>N44-O44</f>
        <v>1252</v>
      </c>
      <c r="S44" s="2"/>
      <c r="T44" s="50"/>
      <c r="U44" s="51"/>
      <c r="V44" s="51"/>
      <c r="W44" s="33"/>
      <c r="X44" s="10"/>
      <c r="AB44" s="31"/>
      <c r="AD44" s="51"/>
      <c r="AE44" s="51"/>
      <c r="AF44" s="51"/>
      <c r="AG44" s="51"/>
      <c r="AH44" s="51"/>
      <c r="AI44" s="51"/>
      <c r="AJ44" s="35"/>
      <c r="AK44" s="30"/>
      <c r="AL44" s="30"/>
      <c r="AM44" s="30"/>
      <c r="AN44" s="30"/>
      <c r="AO44" s="30"/>
      <c r="AP44" s="30"/>
      <c r="AQ44" s="30"/>
      <c r="AR44" s="34"/>
      <c r="EK44" s="31"/>
    </row>
    <row r="45" spans="2:141" ht="15" customHeight="1">
      <c r="B45" s="127" t="s">
        <v>14</v>
      </c>
      <c r="C45" s="128" t="s">
        <v>62</v>
      </c>
      <c r="D45" s="58" t="s">
        <v>53</v>
      </c>
      <c r="E45" s="60">
        <v>177</v>
      </c>
      <c r="F45" s="60">
        <v>170</v>
      </c>
      <c r="G45" s="60">
        <v>185</v>
      </c>
      <c r="H45" s="60">
        <v>180</v>
      </c>
      <c r="I45" s="60">
        <v>176</v>
      </c>
      <c r="J45" s="60">
        <v>172</v>
      </c>
      <c r="K45" s="60">
        <v>180</v>
      </c>
      <c r="L45" s="60">
        <v>181</v>
      </c>
      <c r="M45" s="60"/>
      <c r="N45" s="108">
        <f>SUM(E45:M45)</f>
        <v>1421</v>
      </c>
      <c r="O45" s="104">
        <f>MIN(E45:M45)</f>
        <v>170</v>
      </c>
      <c r="P45" s="94">
        <f>N45-O45</f>
        <v>1251</v>
      </c>
      <c r="S45" s="2"/>
      <c r="T45" s="23"/>
      <c r="U45" s="51"/>
      <c r="V45" s="51"/>
      <c r="W45" s="52"/>
      <c r="X45" s="52"/>
      <c r="Y45" s="52"/>
      <c r="Z45" s="52"/>
      <c r="AA45" s="52"/>
      <c r="AB45" s="52"/>
      <c r="AC45" s="52"/>
      <c r="AD45" s="51"/>
      <c r="AE45" s="30"/>
      <c r="AF45" s="30"/>
      <c r="AG45" s="30"/>
      <c r="AH45" s="30"/>
      <c r="AI45" s="30"/>
      <c r="AJ45" s="35"/>
      <c r="AK45" s="30"/>
      <c r="AL45" s="30"/>
      <c r="AM45" s="30"/>
      <c r="AN45" s="30"/>
      <c r="AO45" s="30"/>
      <c r="AP45" s="30"/>
      <c r="AQ45" s="30"/>
      <c r="AR45" s="34"/>
      <c r="EK45" s="31"/>
    </row>
    <row r="46" spans="2:141" ht="15" customHeight="1">
      <c r="B46" s="213" t="s">
        <v>15</v>
      </c>
      <c r="C46" s="214" t="s">
        <v>105</v>
      </c>
      <c r="D46" s="215" t="s">
        <v>57</v>
      </c>
      <c r="E46" s="216">
        <v>175</v>
      </c>
      <c r="F46" s="216">
        <v>180</v>
      </c>
      <c r="G46" s="216">
        <v>177</v>
      </c>
      <c r="H46" s="216">
        <v>182</v>
      </c>
      <c r="I46" s="216">
        <v>178</v>
      </c>
      <c r="J46" s="216">
        <v>179</v>
      </c>
      <c r="K46" s="216">
        <v>167</v>
      </c>
      <c r="L46" s="216">
        <v>178</v>
      </c>
      <c r="M46" s="216"/>
      <c r="N46" s="217">
        <f>SUM(E46:M46)</f>
        <v>1416</v>
      </c>
      <c r="O46" s="218">
        <f>MIN(E46:M46)</f>
        <v>167</v>
      </c>
      <c r="P46" s="219">
        <f>N46-O46</f>
        <v>1249</v>
      </c>
      <c r="S46" s="2"/>
      <c r="T46" s="23"/>
      <c r="U46" s="15"/>
      <c r="V46" s="15"/>
      <c r="W46" s="53"/>
      <c r="X46" s="53"/>
      <c r="Y46" s="52"/>
      <c r="Z46" s="53"/>
      <c r="AA46" s="53"/>
      <c r="AB46" s="53"/>
      <c r="AC46" s="53"/>
      <c r="AD46" s="30"/>
      <c r="AE46" s="30"/>
      <c r="AF46" s="30"/>
      <c r="AG46" s="30"/>
      <c r="AH46" s="30"/>
      <c r="AI46" s="30"/>
      <c r="AJ46" s="35"/>
      <c r="AK46" s="36"/>
      <c r="AL46" s="36"/>
      <c r="AM46" s="36"/>
      <c r="AN46" s="36"/>
      <c r="AO46" s="36"/>
      <c r="AP46" s="36"/>
      <c r="AQ46" s="36"/>
      <c r="AR46" s="34"/>
      <c r="EK46" s="31"/>
    </row>
    <row r="47" spans="1:141" s="9" customFormat="1" ht="15" customHeight="1">
      <c r="A47" s="1"/>
      <c r="B47" s="127" t="s">
        <v>16</v>
      </c>
      <c r="C47" s="149" t="s">
        <v>77</v>
      </c>
      <c r="D47" s="58" t="s">
        <v>48</v>
      </c>
      <c r="E47" s="60">
        <v>179</v>
      </c>
      <c r="F47" s="62">
        <v>173</v>
      </c>
      <c r="G47" s="62">
        <v>174</v>
      </c>
      <c r="H47" s="62">
        <v>170</v>
      </c>
      <c r="I47" s="62">
        <v>183</v>
      </c>
      <c r="J47" s="62">
        <v>180</v>
      </c>
      <c r="K47" s="62">
        <v>182</v>
      </c>
      <c r="L47" s="62">
        <v>177</v>
      </c>
      <c r="M47" s="62"/>
      <c r="N47" s="108">
        <f>SUM(E47:M47)</f>
        <v>1418</v>
      </c>
      <c r="O47" s="104">
        <f>MIN(E47:M47)</f>
        <v>170</v>
      </c>
      <c r="P47" s="94">
        <f>N47-O47</f>
        <v>1248</v>
      </c>
      <c r="Q47" s="2"/>
      <c r="R47" s="2"/>
      <c r="S47" s="2"/>
      <c r="T47" s="23"/>
      <c r="U47" s="15"/>
      <c r="V47" s="15"/>
      <c r="W47" s="53"/>
      <c r="X47" s="53"/>
      <c r="Y47" s="52"/>
      <c r="Z47" s="53"/>
      <c r="AA47" s="53"/>
      <c r="AB47" s="53"/>
      <c r="AC47" s="53"/>
      <c r="AD47" s="30"/>
      <c r="AE47" s="36"/>
      <c r="AF47" s="36"/>
      <c r="AG47" s="36"/>
      <c r="AH47" s="36"/>
      <c r="AI47" s="36"/>
      <c r="AJ47" s="35"/>
      <c r="AK47" s="29"/>
      <c r="AL47" s="29"/>
      <c r="AM47" s="29"/>
      <c r="AN47" s="29"/>
      <c r="AO47" s="29"/>
      <c r="AP47" s="29"/>
      <c r="AQ47" s="29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</row>
    <row r="48" spans="2:141" ht="15" customHeight="1">
      <c r="B48" s="213" t="s">
        <v>17</v>
      </c>
      <c r="C48" s="214" t="s">
        <v>80</v>
      </c>
      <c r="D48" s="215" t="s">
        <v>121</v>
      </c>
      <c r="E48" s="216">
        <v>172</v>
      </c>
      <c r="F48" s="220">
        <v>187</v>
      </c>
      <c r="G48" s="220">
        <v>168</v>
      </c>
      <c r="H48" s="220">
        <v>172</v>
      </c>
      <c r="I48" s="220">
        <v>175</v>
      </c>
      <c r="J48" s="220">
        <v>181</v>
      </c>
      <c r="K48" s="220">
        <v>177</v>
      </c>
      <c r="L48" s="220">
        <v>181</v>
      </c>
      <c r="M48" s="220"/>
      <c r="N48" s="217">
        <f>SUM(E48:M48)</f>
        <v>1413</v>
      </c>
      <c r="O48" s="218">
        <f>MIN(E48:M48)</f>
        <v>168</v>
      </c>
      <c r="P48" s="219">
        <f>N48-O48</f>
        <v>1245</v>
      </c>
      <c r="S48" s="2"/>
      <c r="T48" s="23"/>
      <c r="U48" s="37"/>
      <c r="V48" s="37"/>
      <c r="W48" s="53"/>
      <c r="X48" s="53"/>
      <c r="Y48" s="52"/>
      <c r="Z48" s="53"/>
      <c r="AA48" s="53"/>
      <c r="AB48" s="53"/>
      <c r="AC48" s="53"/>
      <c r="AD48" s="36"/>
      <c r="AE48" s="29"/>
      <c r="AF48" s="29"/>
      <c r="AG48" s="29"/>
      <c r="AH48" s="29"/>
      <c r="AI48" s="29"/>
      <c r="AJ48" s="35"/>
      <c r="AK48" s="30"/>
      <c r="AL48" s="30"/>
      <c r="AM48" s="30"/>
      <c r="AN48" s="30"/>
      <c r="AO48" s="30"/>
      <c r="AP48" s="30"/>
      <c r="AQ48" s="30"/>
      <c r="AR48" s="34"/>
      <c r="EK48" s="31"/>
    </row>
    <row r="49" spans="2:141" ht="15" customHeight="1">
      <c r="B49" s="127" t="s">
        <v>18</v>
      </c>
      <c r="C49" s="129" t="s">
        <v>60</v>
      </c>
      <c r="D49" s="59" t="s">
        <v>49</v>
      </c>
      <c r="E49" s="62">
        <v>173</v>
      </c>
      <c r="F49" s="62">
        <v>172</v>
      </c>
      <c r="G49" s="62">
        <v>172</v>
      </c>
      <c r="H49" s="62">
        <v>172</v>
      </c>
      <c r="I49" s="62">
        <v>181</v>
      </c>
      <c r="J49" s="62">
        <v>178</v>
      </c>
      <c r="K49" s="62">
        <v>184</v>
      </c>
      <c r="L49" s="62">
        <v>179</v>
      </c>
      <c r="M49" s="62"/>
      <c r="N49" s="108">
        <f>SUM(E49:M49)</f>
        <v>1411</v>
      </c>
      <c r="O49" s="104">
        <f>MIN(E49:M49)</f>
        <v>172</v>
      </c>
      <c r="P49" s="94">
        <f>N49-O49</f>
        <v>1239</v>
      </c>
      <c r="S49" s="2"/>
      <c r="T49" s="23"/>
      <c r="U49" s="38"/>
      <c r="V49" s="39"/>
      <c r="W49" s="53"/>
      <c r="X49" s="53"/>
      <c r="Y49" s="52"/>
      <c r="Z49" s="53"/>
      <c r="AA49" s="53"/>
      <c r="AB49" s="53"/>
      <c r="AC49" s="53"/>
      <c r="AD49" s="29"/>
      <c r="AE49" s="30"/>
      <c r="AF49" s="30"/>
      <c r="AG49" s="30"/>
      <c r="AH49" s="30"/>
      <c r="AI49" s="30"/>
      <c r="AJ49" s="35"/>
      <c r="AK49" s="30"/>
      <c r="AL49" s="30"/>
      <c r="AM49" s="30"/>
      <c r="AN49" s="30"/>
      <c r="AO49" s="30"/>
      <c r="AP49" s="30"/>
      <c r="AQ49" s="30"/>
      <c r="AR49" s="34"/>
      <c r="EK49" s="31"/>
    </row>
    <row r="50" spans="2:141" ht="15" customHeight="1">
      <c r="B50" s="213" t="s">
        <v>19</v>
      </c>
      <c r="C50" s="214" t="s">
        <v>63</v>
      </c>
      <c r="D50" s="215" t="s">
        <v>53</v>
      </c>
      <c r="E50" s="216">
        <v>170</v>
      </c>
      <c r="F50" s="220">
        <v>181</v>
      </c>
      <c r="G50" s="220">
        <v>177</v>
      </c>
      <c r="H50" s="220">
        <v>176</v>
      </c>
      <c r="I50" s="220">
        <v>178</v>
      </c>
      <c r="J50" s="220">
        <v>0</v>
      </c>
      <c r="K50" s="220">
        <v>175</v>
      </c>
      <c r="L50" s="220">
        <v>177</v>
      </c>
      <c r="M50" s="220"/>
      <c r="N50" s="217">
        <f>SUM(E50:M50)</f>
        <v>1234</v>
      </c>
      <c r="O50" s="218">
        <f>MIN(E50:M50)</f>
        <v>0</v>
      </c>
      <c r="P50" s="219">
        <f>N50-O50</f>
        <v>1234</v>
      </c>
      <c r="S50" s="2"/>
      <c r="T50" s="23"/>
      <c r="U50" s="16"/>
      <c r="V50" s="28"/>
      <c r="W50" s="33"/>
      <c r="X50" s="10"/>
      <c r="AB50" s="31"/>
      <c r="AD50" s="30"/>
      <c r="AE50" s="30"/>
      <c r="AF50" s="30"/>
      <c r="AG50" s="30"/>
      <c r="AH50" s="30"/>
      <c r="AI50" s="30"/>
      <c r="AJ50" s="35"/>
      <c r="AK50" s="30"/>
      <c r="AL50" s="30"/>
      <c r="AM50" s="30"/>
      <c r="AN50" s="30"/>
      <c r="AO50" s="30"/>
      <c r="AP50" s="30"/>
      <c r="AQ50" s="30"/>
      <c r="AR50" s="34"/>
      <c r="EK50" s="31"/>
    </row>
    <row r="51" spans="2:141" ht="15" customHeight="1">
      <c r="B51" s="127" t="s">
        <v>20</v>
      </c>
      <c r="C51" s="128" t="s">
        <v>130</v>
      </c>
      <c r="D51" s="58" t="s">
        <v>48</v>
      </c>
      <c r="E51" s="60">
        <v>175</v>
      </c>
      <c r="F51" s="60">
        <v>181</v>
      </c>
      <c r="G51" s="60">
        <v>177</v>
      </c>
      <c r="H51" s="60">
        <v>175</v>
      </c>
      <c r="I51" s="60">
        <v>174</v>
      </c>
      <c r="J51" s="60">
        <v>175</v>
      </c>
      <c r="K51" s="60">
        <v>176</v>
      </c>
      <c r="L51" s="60">
        <v>173</v>
      </c>
      <c r="M51" s="60"/>
      <c r="N51" s="108">
        <f>SUM(E51:M51)</f>
        <v>1406</v>
      </c>
      <c r="O51" s="104">
        <f>MIN(E51:M51)</f>
        <v>173</v>
      </c>
      <c r="P51" s="94">
        <f>N51-O51</f>
        <v>1233</v>
      </c>
      <c r="S51" s="2"/>
      <c r="T51" s="23"/>
      <c r="U51" s="16"/>
      <c r="V51" s="28"/>
      <c r="W51" s="52"/>
      <c r="X51" s="52"/>
      <c r="Y51" s="52"/>
      <c r="Z51" s="52"/>
      <c r="AA51" s="52"/>
      <c r="AB51" s="52"/>
      <c r="AC51" s="52"/>
      <c r="AD51" s="30"/>
      <c r="AE51" s="30"/>
      <c r="AF51" s="30"/>
      <c r="AG51" s="30"/>
      <c r="AH51" s="30"/>
      <c r="AI51" s="30"/>
      <c r="AJ51" s="35"/>
      <c r="AK51" s="30"/>
      <c r="AL51" s="30"/>
      <c r="AM51" s="30"/>
      <c r="AN51" s="30"/>
      <c r="AO51" s="30"/>
      <c r="AP51" s="30"/>
      <c r="AQ51" s="30"/>
      <c r="AR51" s="34"/>
      <c r="EK51" s="31"/>
    </row>
    <row r="52" spans="2:141" ht="15" customHeight="1">
      <c r="B52" s="213" t="s">
        <v>23</v>
      </c>
      <c r="C52" s="214" t="s">
        <v>123</v>
      </c>
      <c r="D52" s="215" t="s">
        <v>121</v>
      </c>
      <c r="E52" s="216">
        <v>162</v>
      </c>
      <c r="F52" s="216">
        <v>166</v>
      </c>
      <c r="G52" s="216">
        <v>174</v>
      </c>
      <c r="H52" s="216">
        <v>177</v>
      </c>
      <c r="I52" s="216">
        <v>179</v>
      </c>
      <c r="J52" s="216">
        <v>177</v>
      </c>
      <c r="K52" s="216">
        <v>176</v>
      </c>
      <c r="L52" s="216">
        <v>179</v>
      </c>
      <c r="M52" s="216"/>
      <c r="N52" s="217">
        <f>SUM(E52:M52)</f>
        <v>1390</v>
      </c>
      <c r="O52" s="218">
        <f>MIN(E52:M52)</f>
        <v>162</v>
      </c>
      <c r="P52" s="219">
        <f>N52-O52</f>
        <v>1228</v>
      </c>
      <c r="S52" s="2"/>
      <c r="T52" s="23"/>
      <c r="U52" s="16"/>
      <c r="V52" s="28"/>
      <c r="W52" s="53"/>
      <c r="X52" s="53"/>
      <c r="Y52" s="53"/>
      <c r="Z52" s="53"/>
      <c r="AA52" s="53"/>
      <c r="AB52" s="53"/>
      <c r="AC52" s="53"/>
      <c r="AD52" s="30"/>
      <c r="AE52" s="30"/>
      <c r="AF52" s="30"/>
      <c r="AG52" s="30"/>
      <c r="AH52" s="30"/>
      <c r="AI52" s="30"/>
      <c r="AJ52" s="35"/>
      <c r="AK52" s="30"/>
      <c r="AL52" s="30"/>
      <c r="AM52" s="30"/>
      <c r="AN52" s="30"/>
      <c r="AO52" s="30"/>
      <c r="AP52" s="30"/>
      <c r="AQ52" s="30"/>
      <c r="AR52" s="34"/>
      <c r="EK52" s="31"/>
    </row>
    <row r="53" spans="2:141" ht="15" customHeight="1">
      <c r="B53" s="127" t="s">
        <v>24</v>
      </c>
      <c r="C53" s="128" t="s">
        <v>106</v>
      </c>
      <c r="D53" s="58" t="s">
        <v>72</v>
      </c>
      <c r="E53" s="60">
        <v>161</v>
      </c>
      <c r="F53" s="60">
        <v>172</v>
      </c>
      <c r="G53" s="60">
        <v>179</v>
      </c>
      <c r="H53" s="60">
        <v>173</v>
      </c>
      <c r="I53" s="60">
        <v>172</v>
      </c>
      <c r="J53" s="60">
        <v>172</v>
      </c>
      <c r="K53" s="60">
        <v>177</v>
      </c>
      <c r="L53" s="60">
        <v>168</v>
      </c>
      <c r="M53" s="60"/>
      <c r="N53" s="108">
        <f>SUM(E53:M53)</f>
        <v>1374</v>
      </c>
      <c r="O53" s="104">
        <f>MIN(E53:M53)</f>
        <v>161</v>
      </c>
      <c r="P53" s="94">
        <f>N53-O53</f>
        <v>1213</v>
      </c>
      <c r="S53" s="2"/>
      <c r="T53" s="23"/>
      <c r="U53" s="16"/>
      <c r="V53" s="28"/>
      <c r="W53" s="53"/>
      <c r="X53" s="53"/>
      <c r="Y53" s="53"/>
      <c r="Z53" s="53"/>
      <c r="AA53" s="53"/>
      <c r="AB53" s="53"/>
      <c r="AC53" s="53"/>
      <c r="AD53" s="30"/>
      <c r="AE53" s="30"/>
      <c r="AF53" s="30"/>
      <c r="AG53" s="30"/>
      <c r="AH53" s="30"/>
      <c r="AI53" s="30"/>
      <c r="AJ53" s="35"/>
      <c r="AK53" s="36"/>
      <c r="AL53" s="36"/>
      <c r="AM53" s="36"/>
      <c r="AN53" s="36"/>
      <c r="AO53" s="36"/>
      <c r="AP53" s="36"/>
      <c r="AQ53" s="36"/>
      <c r="AR53" s="34"/>
      <c r="EK53" s="31"/>
    </row>
    <row r="54" spans="2:141" ht="15" customHeight="1">
      <c r="B54" s="213" t="s">
        <v>25</v>
      </c>
      <c r="C54" s="214" t="s">
        <v>58</v>
      </c>
      <c r="D54" s="215" t="s">
        <v>57</v>
      </c>
      <c r="E54" s="216">
        <v>172</v>
      </c>
      <c r="F54" s="216">
        <v>172</v>
      </c>
      <c r="G54" s="216">
        <v>167</v>
      </c>
      <c r="H54" s="216">
        <v>170</v>
      </c>
      <c r="I54" s="216">
        <v>171</v>
      </c>
      <c r="J54" s="216">
        <v>177</v>
      </c>
      <c r="K54" s="216">
        <v>175</v>
      </c>
      <c r="L54" s="216">
        <v>170</v>
      </c>
      <c r="M54" s="216"/>
      <c r="N54" s="217">
        <f>SUM(E54:M54)</f>
        <v>1374</v>
      </c>
      <c r="O54" s="218">
        <f>MIN(E54:M54)</f>
        <v>167</v>
      </c>
      <c r="P54" s="219">
        <f>N54-O54</f>
        <v>1207</v>
      </c>
      <c r="S54" s="2"/>
      <c r="T54" s="23"/>
      <c r="U54" s="16"/>
      <c r="V54" s="28"/>
      <c r="W54" s="53"/>
      <c r="X54" s="53"/>
      <c r="Y54" s="53"/>
      <c r="Z54" s="53"/>
      <c r="AA54" s="53"/>
      <c r="AB54" s="53"/>
      <c r="AC54" s="53"/>
      <c r="AD54" s="30"/>
      <c r="AE54" s="36"/>
      <c r="AF54" s="36"/>
      <c r="AG54" s="36"/>
      <c r="AH54" s="36"/>
      <c r="AI54" s="36"/>
      <c r="AJ54" s="35"/>
      <c r="AK54" s="29"/>
      <c r="AL54" s="29"/>
      <c r="AM54" s="29"/>
      <c r="AN54" s="29"/>
      <c r="AO54" s="29"/>
      <c r="AP54" s="29"/>
      <c r="AQ54" s="29"/>
      <c r="AR54" s="34"/>
      <c r="EK54" s="31"/>
    </row>
    <row r="55" spans="2:141" ht="15" customHeight="1">
      <c r="B55" s="127" t="s">
        <v>26</v>
      </c>
      <c r="C55" s="129" t="s">
        <v>78</v>
      </c>
      <c r="D55" s="58" t="s">
        <v>48</v>
      </c>
      <c r="E55" s="62">
        <v>169</v>
      </c>
      <c r="F55" s="60">
        <v>170</v>
      </c>
      <c r="G55" s="60">
        <v>164</v>
      </c>
      <c r="H55" s="60">
        <v>0</v>
      </c>
      <c r="I55" s="60">
        <v>181</v>
      </c>
      <c r="J55" s="60">
        <v>176</v>
      </c>
      <c r="K55" s="60">
        <v>178</v>
      </c>
      <c r="L55" s="60">
        <v>167</v>
      </c>
      <c r="M55" s="60"/>
      <c r="N55" s="108">
        <f>SUM(E55:M55)</f>
        <v>1205</v>
      </c>
      <c r="O55" s="104">
        <f>MIN(E55:M55)</f>
        <v>0</v>
      </c>
      <c r="P55" s="94">
        <f>N55-O55</f>
        <v>1205</v>
      </c>
      <c r="S55" s="2"/>
      <c r="T55" s="23"/>
      <c r="U55" s="16"/>
      <c r="V55" s="28"/>
      <c r="W55" s="53"/>
      <c r="X55" s="53"/>
      <c r="Y55" s="53"/>
      <c r="Z55" s="53"/>
      <c r="AA55" s="53"/>
      <c r="AB55" s="53"/>
      <c r="AC55" s="53"/>
      <c r="AD55" s="36"/>
      <c r="AE55" s="36"/>
      <c r="AF55" s="36"/>
      <c r="AG55" s="36"/>
      <c r="AH55" s="36"/>
      <c r="AI55" s="36"/>
      <c r="AJ55" s="35"/>
      <c r="AK55" s="30"/>
      <c r="AL55" s="30"/>
      <c r="AM55" s="30"/>
      <c r="AN55" s="30"/>
      <c r="AO55" s="30"/>
      <c r="AP55" s="30"/>
      <c r="AQ55" s="30"/>
      <c r="AR55" s="34"/>
      <c r="EK55" s="31"/>
    </row>
    <row r="56" spans="2:141" ht="15" customHeight="1">
      <c r="B56" s="213" t="s">
        <v>27</v>
      </c>
      <c r="C56" s="214" t="s">
        <v>59</v>
      </c>
      <c r="D56" s="215" t="s">
        <v>49</v>
      </c>
      <c r="E56" s="216">
        <v>164</v>
      </c>
      <c r="F56" s="220">
        <v>174</v>
      </c>
      <c r="G56" s="220">
        <v>171</v>
      </c>
      <c r="H56" s="220">
        <v>165</v>
      </c>
      <c r="I56" s="220">
        <v>170</v>
      </c>
      <c r="J56" s="220">
        <v>174</v>
      </c>
      <c r="K56" s="220">
        <v>172</v>
      </c>
      <c r="L56" s="220">
        <v>176</v>
      </c>
      <c r="M56" s="220"/>
      <c r="N56" s="217">
        <f>SUM(E56:M56)</f>
        <v>1366</v>
      </c>
      <c r="O56" s="218">
        <f>MIN(E56:M56)</f>
        <v>164</v>
      </c>
      <c r="P56" s="219">
        <f>N56-O56</f>
        <v>1202</v>
      </c>
      <c r="S56" s="2"/>
      <c r="T56" s="23"/>
      <c r="U56" s="16"/>
      <c r="V56" s="28"/>
      <c r="W56" s="33"/>
      <c r="X56" s="10"/>
      <c r="AB56" s="31"/>
      <c r="AD56" s="36"/>
      <c r="AI56" s="34"/>
      <c r="AJ56" s="35"/>
      <c r="AK56" s="30"/>
      <c r="AL56" s="30"/>
      <c r="AM56" s="30"/>
      <c r="AN56" s="30"/>
      <c r="AO56" s="30"/>
      <c r="AP56" s="30"/>
      <c r="AQ56" s="30"/>
      <c r="AR56" s="34"/>
      <c r="EK56" s="31"/>
    </row>
    <row r="57" spans="2:141" ht="15" customHeight="1">
      <c r="B57" s="127" t="s">
        <v>28</v>
      </c>
      <c r="C57" s="128" t="s">
        <v>61</v>
      </c>
      <c r="D57" s="58" t="s">
        <v>49</v>
      </c>
      <c r="E57" s="60">
        <v>175</v>
      </c>
      <c r="F57" s="62">
        <v>169</v>
      </c>
      <c r="G57" s="62">
        <v>168</v>
      </c>
      <c r="H57" s="62">
        <v>0</v>
      </c>
      <c r="I57" s="62">
        <v>168</v>
      </c>
      <c r="J57" s="62">
        <v>168</v>
      </c>
      <c r="K57" s="62">
        <v>179</v>
      </c>
      <c r="L57" s="62">
        <v>168</v>
      </c>
      <c r="M57" s="62"/>
      <c r="N57" s="108">
        <f>SUM(E57:M57)</f>
        <v>1195</v>
      </c>
      <c r="O57" s="104">
        <f>MIN(E57:M57)</f>
        <v>0</v>
      </c>
      <c r="P57" s="94">
        <f>N57-O57</f>
        <v>1195</v>
      </c>
      <c r="S57" s="2"/>
      <c r="T57" s="23"/>
      <c r="U57" s="16"/>
      <c r="V57" s="28"/>
      <c r="W57" s="52"/>
      <c r="X57" s="52"/>
      <c r="Y57" s="52"/>
      <c r="Z57" s="52"/>
      <c r="AA57" s="52"/>
      <c r="AB57" s="52"/>
      <c r="AC57" s="52"/>
      <c r="AI57" s="34"/>
      <c r="AJ57" s="35"/>
      <c r="AK57" s="30"/>
      <c r="AL57" s="30"/>
      <c r="AM57" s="30"/>
      <c r="AN57" s="30"/>
      <c r="AO57" s="30"/>
      <c r="AP57" s="30"/>
      <c r="AQ57" s="30"/>
      <c r="AR57" s="34"/>
      <c r="EK57" s="31"/>
    </row>
    <row r="58" spans="2:141" ht="15" customHeight="1">
      <c r="B58" s="213" t="s">
        <v>29</v>
      </c>
      <c r="C58" s="214" t="s">
        <v>71</v>
      </c>
      <c r="D58" s="215" t="s">
        <v>69</v>
      </c>
      <c r="E58" s="216">
        <v>172</v>
      </c>
      <c r="F58" s="216">
        <v>164</v>
      </c>
      <c r="G58" s="216">
        <v>156</v>
      </c>
      <c r="H58" s="216">
        <v>160</v>
      </c>
      <c r="I58" s="216">
        <v>174</v>
      </c>
      <c r="J58" s="216">
        <v>173</v>
      </c>
      <c r="K58" s="216">
        <v>169</v>
      </c>
      <c r="L58" s="216">
        <v>171</v>
      </c>
      <c r="M58" s="216"/>
      <c r="N58" s="217">
        <f>SUM(E58:M58)</f>
        <v>1339</v>
      </c>
      <c r="O58" s="218">
        <f>MIN(E58:M58)</f>
        <v>156</v>
      </c>
      <c r="P58" s="219">
        <f>N58-O58</f>
        <v>1183</v>
      </c>
      <c r="S58" s="2"/>
      <c r="T58" s="23"/>
      <c r="U58" s="16"/>
      <c r="V58" s="28"/>
      <c r="W58" s="53"/>
      <c r="X58" s="53"/>
      <c r="Y58" s="53"/>
      <c r="Z58" s="53"/>
      <c r="AA58" s="53"/>
      <c r="AB58" s="53"/>
      <c r="AC58" s="53"/>
      <c r="AI58" s="34"/>
      <c r="AJ58" s="35"/>
      <c r="AK58" s="30"/>
      <c r="AL58" s="30"/>
      <c r="AM58" s="30"/>
      <c r="AN58" s="30"/>
      <c r="AO58" s="30"/>
      <c r="AP58" s="30"/>
      <c r="AQ58" s="30"/>
      <c r="AR58" s="34"/>
      <c r="EK58" s="31"/>
    </row>
    <row r="59" spans="2:141" ht="15" customHeight="1">
      <c r="B59" s="127" t="s">
        <v>30</v>
      </c>
      <c r="C59" s="128" t="s">
        <v>67</v>
      </c>
      <c r="D59" s="58" t="s">
        <v>47</v>
      </c>
      <c r="E59" s="60">
        <v>158</v>
      </c>
      <c r="F59" s="60">
        <v>164</v>
      </c>
      <c r="G59" s="60">
        <v>170</v>
      </c>
      <c r="H59" s="60">
        <v>170</v>
      </c>
      <c r="I59" s="60">
        <v>175</v>
      </c>
      <c r="J59" s="60">
        <v>169</v>
      </c>
      <c r="K59" s="60">
        <v>166</v>
      </c>
      <c r="L59" s="60">
        <v>168</v>
      </c>
      <c r="M59" s="60"/>
      <c r="N59" s="108">
        <f>SUM(E59:M59)</f>
        <v>1340</v>
      </c>
      <c r="O59" s="104">
        <f>MIN(E59:M59)</f>
        <v>158</v>
      </c>
      <c r="P59" s="94">
        <f>N59-O59</f>
        <v>1182</v>
      </c>
      <c r="S59" s="2"/>
      <c r="T59" s="23"/>
      <c r="U59" s="16"/>
      <c r="V59" s="28"/>
      <c r="W59" s="53"/>
      <c r="X59" s="53"/>
      <c r="Y59" s="53"/>
      <c r="Z59" s="53"/>
      <c r="AA59" s="53"/>
      <c r="AB59" s="53"/>
      <c r="AC59" s="53"/>
      <c r="AE59" s="36"/>
      <c r="AF59" s="36"/>
      <c r="AG59" s="36"/>
      <c r="AH59" s="36"/>
      <c r="AI59" s="36"/>
      <c r="AJ59" s="35"/>
      <c r="AK59" s="30"/>
      <c r="AL59" s="30"/>
      <c r="AM59" s="30"/>
      <c r="AN59" s="30"/>
      <c r="AO59" s="30"/>
      <c r="AP59" s="30"/>
      <c r="AQ59" s="30"/>
      <c r="AR59" s="34"/>
      <c r="EK59" s="31"/>
    </row>
    <row r="60" spans="2:141" ht="15" customHeight="1">
      <c r="B60" s="213" t="s">
        <v>31</v>
      </c>
      <c r="C60" s="214" t="s">
        <v>88</v>
      </c>
      <c r="D60" s="215" t="s">
        <v>121</v>
      </c>
      <c r="E60" s="216">
        <v>157</v>
      </c>
      <c r="F60" s="216">
        <v>163</v>
      </c>
      <c r="G60" s="216">
        <v>170</v>
      </c>
      <c r="H60" s="216">
        <v>166</v>
      </c>
      <c r="I60" s="216">
        <v>167</v>
      </c>
      <c r="J60" s="216">
        <v>177</v>
      </c>
      <c r="K60" s="216">
        <v>169</v>
      </c>
      <c r="L60" s="216">
        <v>166</v>
      </c>
      <c r="M60" s="216"/>
      <c r="N60" s="217">
        <f>SUM(E60:M60)</f>
        <v>1335</v>
      </c>
      <c r="O60" s="218">
        <f>MIN(E60:M60)</f>
        <v>157</v>
      </c>
      <c r="P60" s="219">
        <f>N60-O60</f>
        <v>1178</v>
      </c>
      <c r="S60" s="2"/>
      <c r="T60" s="23"/>
      <c r="U60" s="16"/>
      <c r="V60" s="28"/>
      <c r="W60" s="53"/>
      <c r="X60" s="53"/>
      <c r="Y60" s="53"/>
      <c r="Z60" s="53"/>
      <c r="AA60" s="53"/>
      <c r="AB60" s="53"/>
      <c r="AC60" s="53"/>
      <c r="AD60" s="36"/>
      <c r="AE60" s="36"/>
      <c r="AF60" s="36"/>
      <c r="AG60" s="36"/>
      <c r="AH60" s="36"/>
      <c r="AI60" s="36"/>
      <c r="AJ60" s="31"/>
      <c r="AR60" s="34"/>
      <c r="EK60" s="31"/>
    </row>
    <row r="61" spans="2:141" ht="15" customHeight="1">
      <c r="B61" s="127" t="s">
        <v>32</v>
      </c>
      <c r="C61" s="128" t="s">
        <v>65</v>
      </c>
      <c r="D61" s="58" t="s">
        <v>47</v>
      </c>
      <c r="E61" s="60">
        <v>162</v>
      </c>
      <c r="F61" s="60">
        <v>173</v>
      </c>
      <c r="G61" s="60">
        <v>173</v>
      </c>
      <c r="H61" s="60">
        <v>164</v>
      </c>
      <c r="I61" s="60">
        <v>158</v>
      </c>
      <c r="J61" s="60">
        <v>167</v>
      </c>
      <c r="K61" s="60">
        <v>166</v>
      </c>
      <c r="L61" s="60">
        <v>0</v>
      </c>
      <c r="M61" s="60"/>
      <c r="N61" s="108">
        <f>SUM(E61:M61)</f>
        <v>1163</v>
      </c>
      <c r="O61" s="104">
        <f>MIN(E61:M61)</f>
        <v>0</v>
      </c>
      <c r="P61" s="94">
        <f>N61-O61</f>
        <v>1163</v>
      </c>
      <c r="S61" s="2"/>
      <c r="T61" s="23"/>
      <c r="U61" s="16"/>
      <c r="V61" s="28"/>
      <c r="W61" s="53"/>
      <c r="X61" s="53"/>
      <c r="Y61" s="53"/>
      <c r="Z61" s="53"/>
      <c r="AA61" s="53"/>
      <c r="AB61" s="53"/>
      <c r="AC61" s="53"/>
      <c r="AD61" s="36"/>
      <c r="AI61" s="34"/>
      <c r="AJ61" s="31"/>
      <c r="AR61" s="34"/>
      <c r="EK61" s="31"/>
    </row>
    <row r="62" spans="2:141" ht="15" customHeight="1">
      <c r="B62" s="213" t="s">
        <v>33</v>
      </c>
      <c r="C62" s="214" t="s">
        <v>131</v>
      </c>
      <c r="D62" s="215" t="s">
        <v>47</v>
      </c>
      <c r="E62" s="216">
        <v>171</v>
      </c>
      <c r="F62" s="216">
        <v>169</v>
      </c>
      <c r="G62" s="216">
        <v>157</v>
      </c>
      <c r="H62" s="216">
        <v>165</v>
      </c>
      <c r="I62" s="216">
        <v>168</v>
      </c>
      <c r="J62" s="216">
        <v>167</v>
      </c>
      <c r="K62" s="216">
        <v>153</v>
      </c>
      <c r="L62" s="216">
        <v>164</v>
      </c>
      <c r="M62" s="216"/>
      <c r="N62" s="217">
        <f>SUM(E62:M62)</f>
        <v>1314</v>
      </c>
      <c r="O62" s="218">
        <f>MIN(E62:M62)</f>
        <v>153</v>
      </c>
      <c r="P62" s="219">
        <f>N62-O62</f>
        <v>1161</v>
      </c>
      <c r="S62" s="2"/>
      <c r="T62" s="23"/>
      <c r="U62" s="16"/>
      <c r="V62" s="28"/>
      <c r="W62" s="33"/>
      <c r="X62" s="10"/>
      <c r="AB62" s="31"/>
      <c r="AD62" s="36"/>
      <c r="AI62" s="34"/>
      <c r="AJ62" s="31"/>
      <c r="AR62" s="34"/>
      <c r="EK62" s="31"/>
    </row>
    <row r="63" spans="2:141" ht="15" customHeight="1">
      <c r="B63" s="127" t="s">
        <v>34</v>
      </c>
      <c r="C63" s="128" t="s">
        <v>107</v>
      </c>
      <c r="D63" s="58" t="s">
        <v>57</v>
      </c>
      <c r="E63" s="60">
        <v>155</v>
      </c>
      <c r="F63" s="60">
        <v>149</v>
      </c>
      <c r="G63" s="60">
        <v>164</v>
      </c>
      <c r="H63" s="60">
        <v>166</v>
      </c>
      <c r="I63" s="60">
        <v>170</v>
      </c>
      <c r="J63" s="60">
        <v>163</v>
      </c>
      <c r="K63" s="60">
        <v>171</v>
      </c>
      <c r="L63" s="60">
        <v>159</v>
      </c>
      <c r="M63" s="60"/>
      <c r="N63" s="108">
        <f>SUM(E63:M63)</f>
        <v>1297</v>
      </c>
      <c r="O63" s="104">
        <f>MIN(E63:M63)</f>
        <v>149</v>
      </c>
      <c r="P63" s="94">
        <f>N63-O63</f>
        <v>1148</v>
      </c>
      <c r="S63" s="2"/>
      <c r="T63" s="23"/>
      <c r="U63" s="16"/>
      <c r="V63" s="28"/>
      <c r="W63" s="33"/>
      <c r="X63" s="10"/>
      <c r="AB63" s="31"/>
      <c r="AD63" s="36"/>
      <c r="AI63" s="34"/>
      <c r="AJ63" s="31"/>
      <c r="AR63" s="34"/>
      <c r="EK63" s="31"/>
    </row>
    <row r="64" spans="2:141" ht="15" customHeight="1">
      <c r="B64" s="213" t="s">
        <v>35</v>
      </c>
      <c r="C64" s="221" t="s">
        <v>75</v>
      </c>
      <c r="D64" s="215" t="s">
        <v>124</v>
      </c>
      <c r="E64" s="220">
        <v>157</v>
      </c>
      <c r="F64" s="216">
        <v>165</v>
      </c>
      <c r="G64" s="216">
        <v>170</v>
      </c>
      <c r="H64" s="216">
        <v>160</v>
      </c>
      <c r="I64" s="216">
        <v>153</v>
      </c>
      <c r="J64" s="216">
        <v>164</v>
      </c>
      <c r="K64" s="216">
        <v>160</v>
      </c>
      <c r="L64" s="216">
        <v>163</v>
      </c>
      <c r="M64" s="216"/>
      <c r="N64" s="217">
        <f>SUM(E64:M64)</f>
        <v>1292</v>
      </c>
      <c r="O64" s="218">
        <f>MIN(E64:M64)</f>
        <v>153</v>
      </c>
      <c r="P64" s="219">
        <f>N64-O64</f>
        <v>1139</v>
      </c>
      <c r="S64" s="2"/>
      <c r="T64" s="23"/>
      <c r="U64" s="16"/>
      <c r="V64" s="51"/>
      <c r="W64" s="51"/>
      <c r="X64" s="10"/>
      <c r="Z64" s="54"/>
      <c r="AA64" s="55"/>
      <c r="AB64" s="46"/>
      <c r="AD64" s="36"/>
      <c r="AI64" s="34"/>
      <c r="AJ64" s="31"/>
      <c r="AR64" s="34"/>
      <c r="EK64" s="31"/>
    </row>
    <row r="65" spans="2:141" ht="15" customHeight="1">
      <c r="B65" s="127" t="s">
        <v>36</v>
      </c>
      <c r="C65" s="128" t="s">
        <v>92</v>
      </c>
      <c r="D65" s="58" t="s">
        <v>122</v>
      </c>
      <c r="E65" s="60">
        <v>172</v>
      </c>
      <c r="F65" s="60">
        <v>165</v>
      </c>
      <c r="G65" s="60">
        <v>159</v>
      </c>
      <c r="H65" s="60">
        <v>164</v>
      </c>
      <c r="I65" s="60">
        <v>0</v>
      </c>
      <c r="J65" s="60">
        <v>163</v>
      </c>
      <c r="K65" s="60">
        <v>152</v>
      </c>
      <c r="L65" s="60">
        <v>163</v>
      </c>
      <c r="M65" s="60"/>
      <c r="N65" s="108">
        <f>SUM(E65:M65)</f>
        <v>1138</v>
      </c>
      <c r="O65" s="104">
        <f>MIN(E65:M65)</f>
        <v>0</v>
      </c>
      <c r="P65" s="94">
        <f>N65-O65</f>
        <v>1138</v>
      </c>
      <c r="S65" s="2"/>
      <c r="T65" s="23"/>
      <c r="U65" s="16"/>
      <c r="V65" s="51"/>
      <c r="W65" s="51"/>
      <c r="X65" s="10"/>
      <c r="Z65" s="54"/>
      <c r="AA65" s="55"/>
      <c r="AB65" s="46"/>
      <c r="AI65" s="34"/>
      <c r="AJ65" s="31"/>
      <c r="AR65" s="34"/>
      <c r="EK65" s="31"/>
    </row>
    <row r="66" spans="2:141" ht="15" customHeight="1">
      <c r="B66" s="213" t="s">
        <v>37</v>
      </c>
      <c r="C66" s="214" t="s">
        <v>103</v>
      </c>
      <c r="D66" s="215" t="s">
        <v>48</v>
      </c>
      <c r="E66" s="216">
        <v>164</v>
      </c>
      <c r="F66" s="216">
        <v>0</v>
      </c>
      <c r="G66" s="216">
        <v>171</v>
      </c>
      <c r="H66" s="216">
        <v>169</v>
      </c>
      <c r="I66" s="216">
        <v>159</v>
      </c>
      <c r="J66" s="216">
        <v>161</v>
      </c>
      <c r="K66" s="216">
        <v>159</v>
      </c>
      <c r="L66" s="216">
        <v>153</v>
      </c>
      <c r="M66" s="216"/>
      <c r="N66" s="217">
        <f>SUM(E66:M66)</f>
        <v>1136</v>
      </c>
      <c r="O66" s="218">
        <f>MIN(E66:M66)</f>
        <v>0</v>
      </c>
      <c r="P66" s="219">
        <f>N66-O66</f>
        <v>1136</v>
      </c>
      <c r="S66" s="2"/>
      <c r="T66" s="23"/>
      <c r="U66" s="16"/>
      <c r="V66" s="51"/>
      <c r="W66" s="51"/>
      <c r="X66" s="53"/>
      <c r="Y66" s="53"/>
      <c r="Z66" s="54"/>
      <c r="AA66" s="55"/>
      <c r="AB66" s="46"/>
      <c r="AC66" s="53"/>
      <c r="AI66" s="34"/>
      <c r="AJ66" s="31"/>
      <c r="AR66" s="34"/>
      <c r="EK66" s="31"/>
    </row>
    <row r="67" spans="2:141" ht="15" customHeight="1">
      <c r="B67" s="127" t="s">
        <v>38</v>
      </c>
      <c r="C67" s="128" t="s">
        <v>91</v>
      </c>
      <c r="D67" s="58" t="s">
        <v>122</v>
      </c>
      <c r="E67" s="60">
        <v>155</v>
      </c>
      <c r="F67" s="60">
        <v>0</v>
      </c>
      <c r="G67" s="60">
        <v>166</v>
      </c>
      <c r="H67" s="60">
        <v>162</v>
      </c>
      <c r="I67" s="60">
        <v>157</v>
      </c>
      <c r="J67" s="60">
        <v>161</v>
      </c>
      <c r="K67" s="60">
        <v>164</v>
      </c>
      <c r="L67" s="60">
        <v>161</v>
      </c>
      <c r="M67" s="60"/>
      <c r="N67" s="108">
        <f>SUM(E67:M67)</f>
        <v>1126</v>
      </c>
      <c r="O67" s="104">
        <f>MIN(E67:M67)</f>
        <v>0</v>
      </c>
      <c r="P67" s="94">
        <f>N67-O67</f>
        <v>1126</v>
      </c>
      <c r="S67" s="2"/>
      <c r="T67" s="23"/>
      <c r="U67" s="16"/>
      <c r="V67" s="51"/>
      <c r="W67" s="51"/>
      <c r="X67" s="53"/>
      <c r="Y67" s="53"/>
      <c r="Z67" s="54"/>
      <c r="AA67" s="55"/>
      <c r="AB67" s="46"/>
      <c r="AI67" s="34"/>
      <c r="AJ67" s="31"/>
      <c r="AR67" s="34"/>
      <c r="EK67" s="31"/>
    </row>
    <row r="68" spans="2:141" ht="15" customHeight="1">
      <c r="B68" s="213" t="s">
        <v>39</v>
      </c>
      <c r="C68" s="214" t="s">
        <v>114</v>
      </c>
      <c r="D68" s="215" t="s">
        <v>69</v>
      </c>
      <c r="E68" s="216">
        <v>166</v>
      </c>
      <c r="F68" s="216">
        <v>167</v>
      </c>
      <c r="G68" s="216">
        <v>163</v>
      </c>
      <c r="H68" s="216">
        <v>146</v>
      </c>
      <c r="I68" s="216">
        <v>157</v>
      </c>
      <c r="J68" s="216">
        <v>166</v>
      </c>
      <c r="K68" s="216">
        <v>154</v>
      </c>
      <c r="L68" s="216">
        <v>151</v>
      </c>
      <c r="M68" s="216"/>
      <c r="N68" s="217">
        <f>SUM(E68:M68)</f>
        <v>1270</v>
      </c>
      <c r="O68" s="218">
        <f>MIN(E68:M68)</f>
        <v>146</v>
      </c>
      <c r="P68" s="219">
        <f>N68-O68</f>
        <v>1124</v>
      </c>
      <c r="S68" s="2"/>
      <c r="T68" s="23"/>
      <c r="U68" s="16"/>
      <c r="V68" s="51"/>
      <c r="W68" s="51"/>
      <c r="X68" s="10"/>
      <c r="Z68" s="54"/>
      <c r="AA68" s="55"/>
      <c r="AB68" s="46"/>
      <c r="AI68" s="34"/>
      <c r="AJ68" s="31"/>
      <c r="AR68" s="34"/>
      <c r="EK68" s="31"/>
    </row>
    <row r="69" spans="2:141" ht="15.75">
      <c r="B69" s="127" t="s">
        <v>40</v>
      </c>
      <c r="C69" s="128" t="s">
        <v>66</v>
      </c>
      <c r="D69" s="58" t="s">
        <v>47</v>
      </c>
      <c r="E69" s="60">
        <v>154</v>
      </c>
      <c r="F69" s="62">
        <v>161</v>
      </c>
      <c r="G69" s="62">
        <v>153</v>
      </c>
      <c r="H69" s="62">
        <v>148</v>
      </c>
      <c r="I69" s="62">
        <v>174</v>
      </c>
      <c r="J69" s="62">
        <v>157</v>
      </c>
      <c r="K69" s="62">
        <v>167</v>
      </c>
      <c r="L69" s="62">
        <v>0</v>
      </c>
      <c r="M69" s="62"/>
      <c r="N69" s="108">
        <f>SUM(E69:M69)</f>
        <v>1114</v>
      </c>
      <c r="O69" s="104">
        <f>MIN(E69:M69)</f>
        <v>0</v>
      </c>
      <c r="P69" s="94">
        <f>N69-O69</f>
        <v>1114</v>
      </c>
      <c r="S69" s="2"/>
      <c r="T69" s="23"/>
      <c r="U69" s="16"/>
      <c r="V69" s="51"/>
      <c r="W69" s="51"/>
      <c r="X69" s="10"/>
      <c r="Z69" s="54"/>
      <c r="AA69" s="55"/>
      <c r="AB69" s="46"/>
      <c r="AI69" s="34"/>
      <c r="AJ69" s="31"/>
      <c r="AR69" s="34"/>
      <c r="EK69" s="31"/>
    </row>
    <row r="70" spans="2:141" ht="15" customHeight="1">
      <c r="B70" s="213" t="s">
        <v>41</v>
      </c>
      <c r="C70" s="214" t="s">
        <v>110</v>
      </c>
      <c r="D70" s="215" t="s">
        <v>122</v>
      </c>
      <c r="E70" s="216">
        <v>155</v>
      </c>
      <c r="F70" s="216">
        <v>162</v>
      </c>
      <c r="G70" s="216">
        <v>152</v>
      </c>
      <c r="H70" s="216">
        <v>160</v>
      </c>
      <c r="I70" s="216">
        <v>134</v>
      </c>
      <c r="J70" s="216">
        <v>148</v>
      </c>
      <c r="K70" s="216">
        <v>153</v>
      </c>
      <c r="L70" s="216">
        <v>150</v>
      </c>
      <c r="M70" s="216"/>
      <c r="N70" s="217">
        <f>SUM(E70:M70)</f>
        <v>1214</v>
      </c>
      <c r="O70" s="218">
        <f>MIN(E70:M70)</f>
        <v>134</v>
      </c>
      <c r="P70" s="219">
        <f>N70-O70</f>
        <v>1080</v>
      </c>
      <c r="S70" s="2"/>
      <c r="T70" s="23"/>
      <c r="U70" s="16"/>
      <c r="V70" s="51"/>
      <c r="W70" s="51"/>
      <c r="X70" s="10"/>
      <c r="Z70" s="54"/>
      <c r="AA70" s="46"/>
      <c r="AB70" s="46"/>
      <c r="AI70" s="34"/>
      <c r="AJ70" s="31"/>
      <c r="AR70" s="34"/>
      <c r="EK70" s="31"/>
    </row>
    <row r="71" spans="2:141" ht="15" customHeight="1">
      <c r="B71" s="127" t="s">
        <v>43</v>
      </c>
      <c r="C71" s="128" t="s">
        <v>129</v>
      </c>
      <c r="D71" s="58" t="s">
        <v>53</v>
      </c>
      <c r="E71" s="60">
        <v>159</v>
      </c>
      <c r="F71" s="60">
        <v>152</v>
      </c>
      <c r="G71" s="60">
        <v>152</v>
      </c>
      <c r="H71" s="60">
        <v>149</v>
      </c>
      <c r="I71" s="60">
        <v>142</v>
      </c>
      <c r="J71" s="60">
        <v>0</v>
      </c>
      <c r="K71" s="60">
        <v>152</v>
      </c>
      <c r="L71" s="60">
        <v>146</v>
      </c>
      <c r="M71" s="60"/>
      <c r="N71" s="108">
        <f>SUM(E71:M71)</f>
        <v>1052</v>
      </c>
      <c r="O71" s="104">
        <f>MIN(E71:M71)</f>
        <v>0</v>
      </c>
      <c r="P71" s="94">
        <f>N71-O71</f>
        <v>1052</v>
      </c>
      <c r="S71" s="2"/>
      <c r="T71" s="23"/>
      <c r="U71" s="16"/>
      <c r="V71" s="51"/>
      <c r="W71" s="51"/>
      <c r="X71" s="10"/>
      <c r="AB71" s="31"/>
      <c r="AI71" s="34"/>
      <c r="AJ71" s="31"/>
      <c r="AR71" s="34"/>
      <c r="EK71" s="31"/>
    </row>
    <row r="72" spans="2:141" ht="15" customHeight="1">
      <c r="B72" s="213" t="s">
        <v>44</v>
      </c>
      <c r="C72" s="214" t="s">
        <v>87</v>
      </c>
      <c r="D72" s="215" t="s">
        <v>47</v>
      </c>
      <c r="E72" s="216">
        <v>149</v>
      </c>
      <c r="F72" s="220">
        <v>137</v>
      </c>
      <c r="G72" s="220">
        <v>150</v>
      </c>
      <c r="H72" s="220">
        <f>76+68</f>
        <v>144</v>
      </c>
      <c r="I72" s="220">
        <v>157</v>
      </c>
      <c r="J72" s="220">
        <v>146</v>
      </c>
      <c r="K72" s="220">
        <v>142</v>
      </c>
      <c r="L72" s="220">
        <v>146</v>
      </c>
      <c r="M72" s="220"/>
      <c r="N72" s="217">
        <f>SUM(E72:M72)</f>
        <v>1171</v>
      </c>
      <c r="O72" s="218">
        <f>MIN(E72:M72)</f>
        <v>137</v>
      </c>
      <c r="P72" s="219">
        <f>N72-O72</f>
        <v>1034</v>
      </c>
      <c r="S72" s="2"/>
      <c r="T72" s="23"/>
      <c r="U72" s="16"/>
      <c r="V72" s="32"/>
      <c r="W72" s="33"/>
      <c r="X72" s="10"/>
      <c r="AB72" s="31"/>
      <c r="AI72" s="34"/>
      <c r="AJ72" s="31"/>
      <c r="AR72" s="34"/>
      <c r="EK72" s="31"/>
    </row>
    <row r="73" spans="2:141" ht="15" customHeight="1">
      <c r="B73" s="127" t="s">
        <v>45</v>
      </c>
      <c r="C73" s="129" t="s">
        <v>74</v>
      </c>
      <c r="D73" s="58" t="s">
        <v>72</v>
      </c>
      <c r="E73" s="62">
        <v>0</v>
      </c>
      <c r="F73" s="60">
        <v>171</v>
      </c>
      <c r="G73" s="60">
        <v>165</v>
      </c>
      <c r="H73" s="60">
        <v>0</v>
      </c>
      <c r="I73" s="60">
        <v>177</v>
      </c>
      <c r="J73" s="60">
        <v>167</v>
      </c>
      <c r="K73" s="60">
        <v>169</v>
      </c>
      <c r="L73" s="60">
        <v>155</v>
      </c>
      <c r="M73" s="60"/>
      <c r="N73" s="108">
        <f>SUM(E73:M73)</f>
        <v>1004</v>
      </c>
      <c r="O73" s="104">
        <f>MIN(E73:M73)</f>
        <v>0</v>
      </c>
      <c r="P73" s="94">
        <f>N73-O73</f>
        <v>1004</v>
      </c>
      <c r="S73" s="2"/>
      <c r="T73" s="23"/>
      <c r="U73" s="16"/>
      <c r="V73" s="32"/>
      <c r="W73" s="33"/>
      <c r="X73" s="40"/>
      <c r="Y73" s="40"/>
      <c r="Z73" s="40"/>
      <c r="AB73" s="31"/>
      <c r="AI73" s="34"/>
      <c r="AJ73" s="31"/>
      <c r="AR73" s="34"/>
      <c r="EK73" s="31"/>
    </row>
    <row r="74" spans="2:141" ht="15" customHeight="1">
      <c r="B74" s="213" t="s">
        <v>46</v>
      </c>
      <c r="C74" s="221" t="s">
        <v>90</v>
      </c>
      <c r="D74" s="215" t="s">
        <v>82</v>
      </c>
      <c r="E74" s="220">
        <v>147</v>
      </c>
      <c r="F74" s="216">
        <v>140</v>
      </c>
      <c r="G74" s="216">
        <v>138</v>
      </c>
      <c r="H74" s="216">
        <v>147</v>
      </c>
      <c r="I74" s="216">
        <v>133</v>
      </c>
      <c r="J74" s="216">
        <v>131</v>
      </c>
      <c r="K74" s="216">
        <v>137</v>
      </c>
      <c r="L74" s="216">
        <v>125</v>
      </c>
      <c r="M74" s="216"/>
      <c r="N74" s="217">
        <f>SUM(E74:M74)</f>
        <v>1098</v>
      </c>
      <c r="O74" s="218">
        <f>MIN(E74:M74)</f>
        <v>125</v>
      </c>
      <c r="P74" s="219">
        <f>N74-O74</f>
        <v>973</v>
      </c>
      <c r="S74" s="2"/>
      <c r="T74" s="23"/>
      <c r="U74" s="16"/>
      <c r="V74" s="32"/>
      <c r="W74" s="33"/>
      <c r="X74" s="40"/>
      <c r="Y74" s="40"/>
      <c r="Z74" s="40"/>
      <c r="AA74" s="40"/>
      <c r="AB74" s="40"/>
      <c r="AI74" s="34"/>
      <c r="AJ74" s="31"/>
      <c r="AR74" s="34"/>
      <c r="EK74" s="31"/>
    </row>
    <row r="75" spans="2:141" ht="15" customHeight="1">
      <c r="B75" s="127" t="s">
        <v>54</v>
      </c>
      <c r="C75" s="129" t="s">
        <v>64</v>
      </c>
      <c r="D75" s="58" t="s">
        <v>53</v>
      </c>
      <c r="E75" s="62">
        <v>0</v>
      </c>
      <c r="F75" s="60">
        <v>181</v>
      </c>
      <c r="G75" s="60">
        <v>184</v>
      </c>
      <c r="H75" s="60">
        <v>0</v>
      </c>
      <c r="I75" s="60">
        <v>0</v>
      </c>
      <c r="J75" s="60">
        <v>180</v>
      </c>
      <c r="K75" s="60">
        <v>185</v>
      </c>
      <c r="L75" s="60">
        <v>182</v>
      </c>
      <c r="M75" s="60"/>
      <c r="N75" s="108">
        <f>SUM(E75:M75)</f>
        <v>912</v>
      </c>
      <c r="O75" s="104">
        <f>MIN(E75:M75)</f>
        <v>0</v>
      </c>
      <c r="P75" s="94">
        <f>N75-O75</f>
        <v>912</v>
      </c>
      <c r="S75" s="2"/>
      <c r="T75" s="23"/>
      <c r="U75" s="16"/>
      <c r="V75" s="32"/>
      <c r="W75" s="33"/>
      <c r="X75" s="10"/>
      <c r="AB75" s="31"/>
      <c r="AI75" s="34"/>
      <c r="AJ75" s="31"/>
      <c r="AR75" s="34"/>
      <c r="EK75" s="31"/>
    </row>
    <row r="76" spans="2:141" ht="15" customHeight="1">
      <c r="B76" s="213" t="s">
        <v>55</v>
      </c>
      <c r="C76" s="214" t="s">
        <v>83</v>
      </c>
      <c r="D76" s="215" t="s">
        <v>57</v>
      </c>
      <c r="E76" s="216">
        <v>170</v>
      </c>
      <c r="F76" s="216">
        <v>156</v>
      </c>
      <c r="G76" s="216">
        <v>152</v>
      </c>
      <c r="H76" s="216">
        <v>159</v>
      </c>
      <c r="I76" s="216">
        <v>167</v>
      </c>
      <c r="J76" s="216">
        <v>0</v>
      </c>
      <c r="K76" s="216">
        <v>0</v>
      </c>
      <c r="L76" s="216">
        <v>0</v>
      </c>
      <c r="M76" s="216"/>
      <c r="N76" s="217">
        <f>SUM(E76:M76)</f>
        <v>804</v>
      </c>
      <c r="O76" s="218">
        <f>MIN(E76:M76)</f>
        <v>0</v>
      </c>
      <c r="P76" s="219">
        <f>N76-O76</f>
        <v>804</v>
      </c>
      <c r="S76" s="2"/>
      <c r="T76" s="23"/>
      <c r="U76" s="16"/>
      <c r="V76" s="32"/>
      <c r="W76" s="33"/>
      <c r="X76" s="10"/>
      <c r="AB76" s="31"/>
      <c r="AI76" s="34"/>
      <c r="AJ76" s="31"/>
      <c r="AR76" s="34"/>
      <c r="EK76" s="31"/>
    </row>
    <row r="77" spans="2:141" ht="15" customHeight="1">
      <c r="B77" s="127" t="s">
        <v>96</v>
      </c>
      <c r="C77" s="128" t="s">
        <v>70</v>
      </c>
      <c r="D77" s="58" t="s">
        <v>69</v>
      </c>
      <c r="E77" s="60">
        <v>160</v>
      </c>
      <c r="F77" s="60">
        <v>170</v>
      </c>
      <c r="G77" s="60">
        <v>163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/>
      <c r="N77" s="108">
        <f>SUM(E77:M77)</f>
        <v>493</v>
      </c>
      <c r="O77" s="104">
        <f>MIN(E77:M77)</f>
        <v>0</v>
      </c>
      <c r="P77" s="94">
        <f>N77-O77</f>
        <v>493</v>
      </c>
      <c r="Q77" s="23"/>
      <c r="S77" s="2"/>
      <c r="T77" s="23"/>
      <c r="U77" s="16"/>
      <c r="V77" s="32"/>
      <c r="W77" s="33"/>
      <c r="X77" s="10"/>
      <c r="AB77" s="31"/>
      <c r="AI77" s="34"/>
      <c r="AJ77" s="31"/>
      <c r="AR77" s="34"/>
      <c r="EK77" s="31"/>
    </row>
    <row r="78" spans="2:141" ht="15" customHeight="1">
      <c r="B78" s="213" t="s">
        <v>97</v>
      </c>
      <c r="C78" s="214" t="s">
        <v>112</v>
      </c>
      <c r="D78" s="215" t="s">
        <v>49</v>
      </c>
      <c r="E78" s="216">
        <v>154</v>
      </c>
      <c r="F78" s="216">
        <v>0</v>
      </c>
      <c r="G78" s="216">
        <v>0</v>
      </c>
      <c r="H78" s="216">
        <v>153</v>
      </c>
      <c r="I78" s="216">
        <v>0</v>
      </c>
      <c r="J78" s="216">
        <v>0</v>
      </c>
      <c r="K78" s="216">
        <v>0</v>
      </c>
      <c r="L78" s="216">
        <v>0</v>
      </c>
      <c r="M78" s="216"/>
      <c r="N78" s="217">
        <f>SUM(E78:M78)</f>
        <v>307</v>
      </c>
      <c r="O78" s="218">
        <f>MIN(E78:M78)</f>
        <v>0</v>
      </c>
      <c r="P78" s="219">
        <f>N78-O78</f>
        <v>307</v>
      </c>
      <c r="Q78" s="23"/>
      <c r="S78" s="2"/>
      <c r="T78" s="23"/>
      <c r="U78" s="31"/>
      <c r="V78" s="32"/>
      <c r="W78" s="33"/>
      <c r="X78" s="10"/>
      <c r="AB78" s="31"/>
      <c r="AI78" s="34"/>
      <c r="AJ78" s="31"/>
      <c r="AR78" s="34"/>
      <c r="EK78" s="31"/>
    </row>
    <row r="79" spans="2:141" ht="15" customHeight="1">
      <c r="B79" s="127" t="s">
        <v>98</v>
      </c>
      <c r="C79" s="128" t="s">
        <v>108</v>
      </c>
      <c r="D79" s="58" t="s">
        <v>72</v>
      </c>
      <c r="E79" s="60">
        <v>142</v>
      </c>
      <c r="F79" s="60">
        <v>0</v>
      </c>
      <c r="G79" s="60">
        <v>154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/>
      <c r="N79" s="108">
        <f>SUM(E79:M79)</f>
        <v>296</v>
      </c>
      <c r="O79" s="104">
        <f>MIN(E79:M79)</f>
        <v>0</v>
      </c>
      <c r="P79" s="94">
        <f>N79-O79</f>
        <v>296</v>
      </c>
      <c r="Q79" s="23"/>
      <c r="S79" s="2"/>
      <c r="T79" s="23"/>
      <c r="U79" s="31"/>
      <c r="V79" s="32"/>
      <c r="W79" s="33"/>
      <c r="X79" s="10"/>
      <c r="AB79" s="31"/>
      <c r="AI79" s="34"/>
      <c r="AJ79" s="31"/>
      <c r="AR79" s="34"/>
      <c r="EK79" s="31"/>
    </row>
    <row r="80" spans="2:141" ht="15" customHeight="1">
      <c r="B80" s="213" t="s">
        <v>99</v>
      </c>
      <c r="C80" s="221" t="s">
        <v>104</v>
      </c>
      <c r="D80" s="215" t="s">
        <v>53</v>
      </c>
      <c r="E80" s="220">
        <v>0</v>
      </c>
      <c r="F80" s="216">
        <v>0</v>
      </c>
      <c r="G80" s="216">
        <v>0</v>
      </c>
      <c r="H80" s="216">
        <v>0</v>
      </c>
      <c r="I80" s="216">
        <v>0</v>
      </c>
      <c r="J80" s="216">
        <v>173</v>
      </c>
      <c r="K80" s="216">
        <v>0</v>
      </c>
      <c r="L80" s="216">
        <v>0</v>
      </c>
      <c r="M80" s="216"/>
      <c r="N80" s="217">
        <f>SUM(E80:M80)</f>
        <v>173</v>
      </c>
      <c r="O80" s="218">
        <f>MIN(E80:M80)</f>
        <v>0</v>
      </c>
      <c r="P80" s="219">
        <f>N80-O80</f>
        <v>173</v>
      </c>
      <c r="Q80" s="23"/>
      <c r="S80" s="2"/>
      <c r="T80" s="23"/>
      <c r="U80" s="31"/>
      <c r="V80" s="32"/>
      <c r="W80" s="33"/>
      <c r="X80" s="10"/>
      <c r="AB80" s="31"/>
      <c r="AI80" s="34"/>
      <c r="AJ80" s="31"/>
      <c r="AR80" s="34"/>
      <c r="EK80" s="31"/>
    </row>
    <row r="81" spans="2:141" ht="15" customHeight="1">
      <c r="B81" s="130" t="s">
        <v>100</v>
      </c>
      <c r="C81" s="140" t="s">
        <v>148</v>
      </c>
      <c r="D81" s="116" t="s">
        <v>72</v>
      </c>
      <c r="E81" s="117">
        <v>0</v>
      </c>
      <c r="F81" s="117">
        <v>0</v>
      </c>
      <c r="G81" s="117">
        <v>0</v>
      </c>
      <c r="H81" s="117">
        <v>164</v>
      </c>
      <c r="I81" s="117">
        <v>0</v>
      </c>
      <c r="J81" s="117">
        <v>0</v>
      </c>
      <c r="K81" s="117">
        <v>0</v>
      </c>
      <c r="L81" s="117">
        <v>0</v>
      </c>
      <c r="M81" s="117"/>
      <c r="N81" s="108">
        <f>SUM(E81:M81)</f>
        <v>164</v>
      </c>
      <c r="O81" s="104">
        <f>MIN(E81:M81)</f>
        <v>0</v>
      </c>
      <c r="P81" s="94">
        <f>N81-O81</f>
        <v>164</v>
      </c>
      <c r="Q81" s="23"/>
      <c r="S81" s="2"/>
      <c r="T81" s="23"/>
      <c r="U81" s="31"/>
      <c r="V81" s="32"/>
      <c r="W81" s="33"/>
      <c r="X81" s="10"/>
      <c r="AB81" s="31"/>
      <c r="AI81" s="34"/>
      <c r="AJ81" s="31"/>
      <c r="AR81" s="34"/>
      <c r="EK81" s="31"/>
    </row>
    <row r="82" spans="2:141" ht="15" customHeight="1">
      <c r="B82" s="222" t="s">
        <v>101</v>
      </c>
      <c r="C82" s="223" t="s">
        <v>84</v>
      </c>
      <c r="D82" s="224" t="s">
        <v>49</v>
      </c>
      <c r="E82" s="225">
        <v>155</v>
      </c>
      <c r="F82" s="226">
        <v>0</v>
      </c>
      <c r="G82" s="226">
        <v>0</v>
      </c>
      <c r="H82" s="226">
        <v>0</v>
      </c>
      <c r="I82" s="226">
        <v>0</v>
      </c>
      <c r="J82" s="226">
        <v>0</v>
      </c>
      <c r="K82" s="226">
        <v>0</v>
      </c>
      <c r="L82" s="226">
        <v>0</v>
      </c>
      <c r="M82" s="226"/>
      <c r="N82" s="227">
        <f>SUM(E82:M82)</f>
        <v>155</v>
      </c>
      <c r="O82" s="228">
        <f>MIN(E82:M82)</f>
        <v>0</v>
      </c>
      <c r="P82" s="229">
        <f>N82-O82</f>
        <v>155</v>
      </c>
      <c r="Q82" s="23"/>
      <c r="S82" s="2"/>
      <c r="T82" s="23"/>
      <c r="U82" s="31"/>
      <c r="V82" s="32"/>
      <c r="W82" s="33"/>
      <c r="X82" s="10"/>
      <c r="AB82" s="31"/>
      <c r="AI82" s="34"/>
      <c r="AJ82" s="31"/>
      <c r="AR82" s="34"/>
      <c r="EK82" s="31"/>
    </row>
    <row r="83" spans="2:141" ht="15" customHeight="1" thickBot="1">
      <c r="B83" s="141" t="s">
        <v>102</v>
      </c>
      <c r="C83" s="142" t="s">
        <v>86</v>
      </c>
      <c r="D83" s="143" t="s">
        <v>49</v>
      </c>
      <c r="E83" s="144">
        <v>151</v>
      </c>
      <c r="F83" s="144">
        <v>0</v>
      </c>
      <c r="G83" s="144">
        <v>0</v>
      </c>
      <c r="H83" s="144">
        <v>0</v>
      </c>
      <c r="I83" s="144">
        <v>0</v>
      </c>
      <c r="J83" s="144">
        <v>0</v>
      </c>
      <c r="K83" s="144">
        <v>0</v>
      </c>
      <c r="L83" s="144">
        <v>0</v>
      </c>
      <c r="M83" s="144"/>
      <c r="N83" s="145">
        <f>SUM(E83:M83)</f>
        <v>151</v>
      </c>
      <c r="O83" s="146">
        <f>MIN(E83:M83)</f>
        <v>0</v>
      </c>
      <c r="P83" s="147">
        <f>N83-O83</f>
        <v>151</v>
      </c>
      <c r="Q83" s="23"/>
      <c r="S83" s="2"/>
      <c r="T83" s="23"/>
      <c r="U83" s="31"/>
      <c r="V83" s="32"/>
      <c r="W83" s="33"/>
      <c r="X83" s="10"/>
      <c r="AB83" s="31"/>
      <c r="AI83" s="34"/>
      <c r="AJ83" s="31"/>
      <c r="AR83" s="34"/>
      <c r="EK83" s="31"/>
    </row>
    <row r="84" spans="2:142" ht="15" customHeight="1">
      <c r="B84" s="131"/>
      <c r="C84" s="132"/>
      <c r="D84" s="24"/>
      <c r="E84" s="76"/>
      <c r="F84" s="76"/>
      <c r="G84" s="76"/>
      <c r="H84" s="76"/>
      <c r="I84" s="76"/>
      <c r="J84" s="76"/>
      <c r="K84" s="76"/>
      <c r="L84" s="76"/>
      <c r="M84" s="76"/>
      <c r="N84" s="72"/>
      <c r="O84" s="105"/>
      <c r="P84" s="78"/>
      <c r="Q84" s="22"/>
      <c r="R84" s="23"/>
      <c r="S84" s="2"/>
      <c r="T84" s="2"/>
      <c r="U84" s="23"/>
      <c r="V84" s="31"/>
      <c r="W84" s="32"/>
      <c r="X84" s="33"/>
      <c r="Y84" s="10"/>
      <c r="AB84" s="31"/>
      <c r="AC84" s="31"/>
      <c r="AI84" s="34"/>
      <c r="AK84" s="31"/>
      <c r="AR84" s="34"/>
      <c r="AS84" s="34"/>
      <c r="EK84" s="31"/>
      <c r="EL84" s="31"/>
    </row>
    <row r="85" spans="2:142" ht="15" customHeight="1">
      <c r="B85" s="131"/>
      <c r="C85" s="133"/>
      <c r="D85" s="4"/>
      <c r="E85" s="70"/>
      <c r="F85" s="70"/>
      <c r="G85" s="70"/>
      <c r="H85" s="70"/>
      <c r="I85" s="70"/>
      <c r="J85" s="70"/>
      <c r="K85" s="70"/>
      <c r="L85" s="70"/>
      <c r="M85" s="70"/>
      <c r="N85" s="72"/>
      <c r="O85" s="105"/>
      <c r="P85" s="78"/>
      <c r="Q85" s="22"/>
      <c r="R85" s="23"/>
      <c r="S85" s="2"/>
      <c r="T85" s="2"/>
      <c r="U85" s="23"/>
      <c r="V85" s="31"/>
      <c r="W85" s="32"/>
      <c r="X85" s="33"/>
      <c r="Y85" s="10"/>
      <c r="AB85" s="31"/>
      <c r="AC85" s="31"/>
      <c r="AI85" s="34"/>
      <c r="AK85" s="31"/>
      <c r="AR85" s="34"/>
      <c r="AS85" s="34"/>
      <c r="EK85" s="31"/>
      <c r="EL85" s="31"/>
    </row>
    <row r="86" spans="2:142" ht="15" customHeight="1">
      <c r="B86" s="131"/>
      <c r="C86" s="133"/>
      <c r="D86" s="4"/>
      <c r="E86" s="70"/>
      <c r="F86" s="70"/>
      <c r="G86" s="70"/>
      <c r="H86" s="70"/>
      <c r="I86" s="70"/>
      <c r="J86" s="70"/>
      <c r="K86" s="70"/>
      <c r="L86" s="70"/>
      <c r="M86" s="70"/>
      <c r="N86" s="72"/>
      <c r="O86" s="105"/>
      <c r="P86" s="78"/>
      <c r="Q86" s="22"/>
      <c r="R86" s="23"/>
      <c r="S86" s="2"/>
      <c r="T86" s="2"/>
      <c r="U86" s="23"/>
      <c r="V86" s="31"/>
      <c r="W86" s="32"/>
      <c r="X86" s="33"/>
      <c r="Y86" s="10"/>
      <c r="AB86" s="31"/>
      <c r="AC86" s="31"/>
      <c r="AI86" s="34"/>
      <c r="AK86" s="31"/>
      <c r="AR86" s="34"/>
      <c r="AS86" s="34"/>
      <c r="EK86" s="31"/>
      <c r="EL86" s="31"/>
    </row>
    <row r="87" spans="2:142" ht="15" customHeight="1">
      <c r="B87" s="131"/>
      <c r="C87" s="133"/>
      <c r="D87" s="4"/>
      <c r="E87" s="70"/>
      <c r="F87" s="70"/>
      <c r="G87" s="70"/>
      <c r="H87" s="70"/>
      <c r="I87" s="70"/>
      <c r="J87" s="70"/>
      <c r="K87" s="70"/>
      <c r="L87" s="70"/>
      <c r="M87" s="70"/>
      <c r="N87" s="72"/>
      <c r="O87" s="105"/>
      <c r="P87" s="78"/>
      <c r="Q87" s="22"/>
      <c r="R87" s="23"/>
      <c r="S87" s="2"/>
      <c r="T87" s="2"/>
      <c r="U87" s="23"/>
      <c r="V87" s="16"/>
      <c r="W87" s="28"/>
      <c r="X87" s="6"/>
      <c r="Y87" s="10"/>
      <c r="AB87" s="31"/>
      <c r="AC87" s="31"/>
      <c r="AI87" s="34"/>
      <c r="AK87" s="31"/>
      <c r="AR87" s="34"/>
      <c r="AS87" s="34"/>
      <c r="EK87" s="31"/>
      <c r="EL87" s="31"/>
    </row>
    <row r="88" spans="2:142" ht="15" customHeight="1">
      <c r="B88" s="131"/>
      <c r="C88" s="133"/>
      <c r="D88" s="4"/>
      <c r="E88" s="70"/>
      <c r="F88" s="70"/>
      <c r="G88" s="70"/>
      <c r="H88" s="70"/>
      <c r="I88" s="70"/>
      <c r="J88" s="70"/>
      <c r="K88" s="70"/>
      <c r="L88" s="70"/>
      <c r="M88" s="70"/>
      <c r="N88" s="72"/>
      <c r="O88" s="105"/>
      <c r="P88" s="78"/>
      <c r="Q88" s="22"/>
      <c r="R88" s="23"/>
      <c r="S88" s="2"/>
      <c r="T88" s="2"/>
      <c r="U88" s="23"/>
      <c r="V88" s="16"/>
      <c r="W88" s="28"/>
      <c r="X88" s="6"/>
      <c r="Y88" s="10"/>
      <c r="AB88" s="31"/>
      <c r="AC88" s="31"/>
      <c r="AI88" s="34"/>
      <c r="AK88" s="31"/>
      <c r="AR88" s="34"/>
      <c r="AS88" s="34"/>
      <c r="EK88" s="31"/>
      <c r="EL88" s="31"/>
    </row>
    <row r="89" spans="1:142" ht="15" customHeight="1">
      <c r="A89" s="69"/>
      <c r="B89" s="131"/>
      <c r="C89" s="133"/>
      <c r="D89" s="4"/>
      <c r="E89" s="70"/>
      <c r="F89" s="70"/>
      <c r="G89" s="70"/>
      <c r="H89" s="70"/>
      <c r="I89" s="70"/>
      <c r="J89" s="70"/>
      <c r="K89" s="70"/>
      <c r="L89" s="70"/>
      <c r="M89" s="70"/>
      <c r="N89" s="72"/>
      <c r="O89" s="105"/>
      <c r="P89" s="78"/>
      <c r="Q89" s="22"/>
      <c r="R89" s="23"/>
      <c r="T89" s="2"/>
      <c r="U89" s="23"/>
      <c r="V89" s="31"/>
      <c r="W89" s="32"/>
      <c r="X89" s="33"/>
      <c r="Y89" s="10"/>
      <c r="AB89" s="31"/>
      <c r="AC89" s="31"/>
      <c r="AI89" s="34"/>
      <c r="AK89" s="31"/>
      <c r="AR89" s="34"/>
      <c r="AS89" s="34"/>
      <c r="EK89" s="31"/>
      <c r="EL89" s="31"/>
    </row>
    <row r="90" spans="1:142" ht="15" customHeight="1">
      <c r="A90" s="69"/>
      <c r="B90" s="131"/>
      <c r="C90" s="133"/>
      <c r="D90" s="4"/>
      <c r="E90" s="70"/>
      <c r="F90" s="70"/>
      <c r="G90" s="70"/>
      <c r="H90" s="70"/>
      <c r="I90" s="70"/>
      <c r="J90" s="70"/>
      <c r="K90" s="70"/>
      <c r="L90" s="70"/>
      <c r="M90" s="70"/>
      <c r="N90" s="72"/>
      <c r="O90" s="105"/>
      <c r="P90" s="78"/>
      <c r="Q90" s="22"/>
      <c r="R90" s="23"/>
      <c r="T90" s="2"/>
      <c r="U90" s="23"/>
      <c r="V90" s="31"/>
      <c r="W90" s="32"/>
      <c r="X90" s="33"/>
      <c r="Y90" s="10"/>
      <c r="AB90" s="31"/>
      <c r="AC90" s="31"/>
      <c r="AI90" s="34"/>
      <c r="AK90" s="31"/>
      <c r="AR90" s="34"/>
      <c r="AS90" s="34"/>
      <c r="EK90" s="31"/>
      <c r="EL90" s="31"/>
    </row>
    <row r="91" spans="1:142" ht="15" customHeight="1">
      <c r="A91" s="69"/>
      <c r="B91" s="131"/>
      <c r="C91" s="132"/>
      <c r="D91" s="24"/>
      <c r="E91" s="76"/>
      <c r="F91" s="76"/>
      <c r="G91" s="76"/>
      <c r="H91" s="76"/>
      <c r="I91" s="76"/>
      <c r="J91" s="76"/>
      <c r="K91" s="76"/>
      <c r="L91" s="76"/>
      <c r="M91" s="76"/>
      <c r="N91" s="72"/>
      <c r="O91" s="105"/>
      <c r="P91" s="78"/>
      <c r="Q91" s="22"/>
      <c r="R91" s="23"/>
      <c r="T91" s="2"/>
      <c r="U91" s="23"/>
      <c r="V91" s="31"/>
      <c r="W91" s="32"/>
      <c r="X91" s="33"/>
      <c r="Y91" s="10"/>
      <c r="AB91" s="31"/>
      <c r="AC91" s="31"/>
      <c r="AI91" s="34"/>
      <c r="AK91" s="31"/>
      <c r="AR91" s="34"/>
      <c r="AS91" s="34"/>
      <c r="EK91" s="31"/>
      <c r="EL91" s="31"/>
    </row>
    <row r="92" spans="1:21" ht="12" customHeight="1">
      <c r="A92" s="69"/>
      <c r="B92" s="134"/>
      <c r="C92" s="135"/>
      <c r="D92" s="26"/>
      <c r="E92" s="23"/>
      <c r="F92" s="23"/>
      <c r="G92" s="23"/>
      <c r="H92" s="23"/>
      <c r="I92" s="23"/>
      <c r="J92" s="23"/>
      <c r="K92" s="23"/>
      <c r="L92" s="24"/>
      <c r="M92" s="23"/>
      <c r="N92" s="99"/>
      <c r="O92" s="22"/>
      <c r="Q92" s="23"/>
      <c r="T92" s="16"/>
      <c r="U92" s="28"/>
    </row>
    <row r="93" spans="2:22" ht="9.75" customHeight="1">
      <c r="B93" s="136"/>
      <c r="C93" s="137"/>
      <c r="O93" s="22"/>
      <c r="T93" s="16"/>
      <c r="U93" s="28"/>
      <c r="V93" s="31"/>
    </row>
    <row r="94" spans="2:15" ht="11.25" customHeight="1">
      <c r="B94" s="138"/>
      <c r="C94" s="139"/>
      <c r="D94" s="12"/>
      <c r="E94" s="4"/>
      <c r="F94" s="4"/>
      <c r="G94" s="4"/>
      <c r="H94" s="4"/>
      <c r="I94" s="4"/>
      <c r="J94" s="4"/>
      <c r="K94" s="4"/>
      <c r="L94" s="20"/>
      <c r="M94" s="21"/>
      <c r="N94" s="109"/>
      <c r="O94" s="22"/>
    </row>
    <row r="95" spans="2:15" ht="10.5" customHeight="1">
      <c r="B95" s="24"/>
      <c r="C95" s="19"/>
      <c r="D95" s="12"/>
      <c r="E95" s="4"/>
      <c r="F95" s="4"/>
      <c r="G95" s="4"/>
      <c r="H95" s="4"/>
      <c r="I95" s="4"/>
      <c r="J95" s="4"/>
      <c r="K95" s="4"/>
      <c r="L95" s="20"/>
      <c r="M95" s="21"/>
      <c r="N95" s="109"/>
      <c r="O95" s="22"/>
    </row>
    <row r="96" spans="2:21" ht="11.25">
      <c r="B96" s="23"/>
      <c r="C96" s="27"/>
      <c r="D96" s="26"/>
      <c r="E96" s="23"/>
      <c r="F96" s="23"/>
      <c r="G96" s="23"/>
      <c r="H96" s="23"/>
      <c r="I96" s="23"/>
      <c r="J96" s="23"/>
      <c r="K96" s="23"/>
      <c r="L96" s="20"/>
      <c r="M96" s="23"/>
      <c r="N96" s="109"/>
      <c r="O96" s="22"/>
      <c r="T96" s="16"/>
      <c r="U96" s="28"/>
    </row>
    <row r="97" spans="2:21" ht="11.25">
      <c r="B97" s="14"/>
      <c r="C97" s="19"/>
      <c r="D97" s="12"/>
      <c r="E97" s="4"/>
      <c r="F97" s="4"/>
      <c r="G97" s="4"/>
      <c r="H97" s="4"/>
      <c r="I97" s="4"/>
      <c r="J97" s="4"/>
      <c r="K97" s="4"/>
      <c r="L97" s="20"/>
      <c r="M97" s="21"/>
      <c r="N97" s="109"/>
      <c r="O97" s="22"/>
      <c r="U97" s="31"/>
    </row>
    <row r="98" spans="2:15" ht="11.25">
      <c r="B98" s="24"/>
      <c r="C98" s="19"/>
      <c r="D98" s="12"/>
      <c r="E98" s="4"/>
      <c r="F98" s="4"/>
      <c r="G98" s="4"/>
      <c r="H98" s="4"/>
      <c r="I98" s="4"/>
      <c r="J98" s="4"/>
      <c r="K98" s="4"/>
      <c r="L98" s="20"/>
      <c r="M98" s="21"/>
      <c r="N98" s="109"/>
      <c r="O98" s="22"/>
    </row>
    <row r="99" spans="2:15" ht="11.25">
      <c r="B99" s="23"/>
      <c r="C99" s="27"/>
      <c r="D99" s="26"/>
      <c r="E99" s="23"/>
      <c r="F99" s="23"/>
      <c r="G99" s="23"/>
      <c r="H99" s="23"/>
      <c r="I99" s="23"/>
      <c r="J99" s="23"/>
      <c r="K99" s="23"/>
      <c r="L99" s="20"/>
      <c r="M99" s="23"/>
      <c r="N99" s="109"/>
      <c r="O99" s="22"/>
    </row>
    <row r="100" spans="2:14" ht="11.25">
      <c r="B100" s="23"/>
      <c r="C100" s="25"/>
      <c r="D100" s="26"/>
      <c r="E100" s="23"/>
      <c r="F100" s="23"/>
      <c r="G100" s="23"/>
      <c r="H100" s="23"/>
      <c r="I100" s="23"/>
      <c r="J100" s="23"/>
      <c r="K100" s="23"/>
      <c r="L100" s="24"/>
      <c r="M100" s="23"/>
      <c r="N100" s="99"/>
    </row>
    <row r="101" spans="2:14" ht="11.25">
      <c r="B101" s="23"/>
      <c r="C101" s="25"/>
      <c r="D101" s="26"/>
      <c r="E101" s="23"/>
      <c r="F101" s="23"/>
      <c r="G101" s="23"/>
      <c r="H101" s="23"/>
      <c r="I101" s="23"/>
      <c r="J101" s="23"/>
      <c r="K101" s="23"/>
      <c r="L101" s="24"/>
      <c r="M101" s="23"/>
      <c r="N101" s="99"/>
    </row>
    <row r="102" spans="2:14" ht="11.25">
      <c r="B102" s="23"/>
      <c r="C102" s="25"/>
      <c r="D102" s="26"/>
      <c r="E102" s="23"/>
      <c r="F102" s="23"/>
      <c r="G102" s="23"/>
      <c r="H102" s="23"/>
      <c r="I102" s="23"/>
      <c r="J102" s="23"/>
      <c r="K102" s="23"/>
      <c r="L102" s="24"/>
      <c r="M102" s="23"/>
      <c r="N102" s="99"/>
    </row>
    <row r="962" ht="11.25">
      <c r="L962" s="17" t="s">
        <v>149</v>
      </c>
    </row>
  </sheetData>
  <sheetProtection/>
  <mergeCells count="45">
    <mergeCell ref="N31:N32"/>
    <mergeCell ref="N29:N30"/>
    <mergeCell ref="M19:M20"/>
    <mergeCell ref="C19:C20"/>
    <mergeCell ref="C25:C26"/>
    <mergeCell ref="N25:N26"/>
    <mergeCell ref="M31:M32"/>
    <mergeCell ref="C29:C30"/>
    <mergeCell ref="B19:B20"/>
    <mergeCell ref="M12:M14"/>
    <mergeCell ref="B23:B24"/>
    <mergeCell ref="M27:M28"/>
    <mergeCell ref="B31:B32"/>
    <mergeCell ref="C31:C32"/>
    <mergeCell ref="B27:B28"/>
    <mergeCell ref="B6:N8"/>
    <mergeCell ref="B10:N10"/>
    <mergeCell ref="B11:N11"/>
    <mergeCell ref="M25:M26"/>
    <mergeCell ref="N23:N24"/>
    <mergeCell ref="B13:C13"/>
    <mergeCell ref="C17:C18"/>
    <mergeCell ref="B25:B26"/>
    <mergeCell ref="B15:B16"/>
    <mergeCell ref="B21:B22"/>
    <mergeCell ref="B40:P40"/>
    <mergeCell ref="B37:P38"/>
    <mergeCell ref="N27:N28"/>
    <mergeCell ref="C15:C16"/>
    <mergeCell ref="C23:C24"/>
    <mergeCell ref="C27:C28"/>
    <mergeCell ref="M15:M16"/>
    <mergeCell ref="B29:B30"/>
    <mergeCell ref="M23:M24"/>
    <mergeCell ref="M29:M30"/>
    <mergeCell ref="N12:N14"/>
    <mergeCell ref="B9:N9"/>
    <mergeCell ref="C21:C22"/>
    <mergeCell ref="N17:N18"/>
    <mergeCell ref="M17:M18"/>
    <mergeCell ref="N19:N20"/>
    <mergeCell ref="B17:B18"/>
    <mergeCell ref="N15:N16"/>
    <mergeCell ref="N21:N22"/>
    <mergeCell ref="M21:M22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&amp;R&amp;8Podatke zbral in uredil: Franci Hameršak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G12"/>
  <sheetViews>
    <sheetView zoomScale="98" zoomScaleNormal="98" zoomScalePageLayoutView="0" workbookViewId="0" topLeftCell="A2">
      <selection activeCell="B21" sqref="B21"/>
    </sheetView>
  </sheetViews>
  <sheetFormatPr defaultColWidth="9.140625" defaultRowHeight="12.75"/>
  <cols>
    <col min="1" max="1" width="9.140625" style="73" customWidth="1"/>
    <col min="2" max="2" width="14.7109375" style="0" bestFit="1" customWidth="1"/>
    <col min="3" max="3" width="2.140625" style="0" customWidth="1"/>
    <col min="4" max="4" width="14.8515625" style="0" bestFit="1" customWidth="1"/>
    <col min="5" max="5" width="23.140625" style="0" customWidth="1"/>
    <col min="7" max="7" width="25.140625" style="0" customWidth="1"/>
  </cols>
  <sheetData>
    <row r="6" spans="1:6" ht="12.75">
      <c r="A6" s="73" t="s">
        <v>117</v>
      </c>
      <c r="D6" t="s">
        <v>119</v>
      </c>
      <c r="F6" t="s">
        <v>120</v>
      </c>
    </row>
    <row r="7" spans="1:7" ht="12.75">
      <c r="A7" s="73" t="s">
        <v>11</v>
      </c>
      <c r="B7" t="s">
        <v>64</v>
      </c>
      <c r="D7" s="73" t="s">
        <v>11</v>
      </c>
      <c r="E7" t="s">
        <v>79</v>
      </c>
      <c r="F7" s="73" t="s">
        <v>11</v>
      </c>
      <c r="G7" t="s">
        <v>56</v>
      </c>
    </row>
    <row r="8" spans="1:7" ht="12.75">
      <c r="A8" s="73" t="s">
        <v>12</v>
      </c>
      <c r="B8" t="s">
        <v>62</v>
      </c>
      <c r="D8" s="73" t="s">
        <v>12</v>
      </c>
      <c r="E8" t="s">
        <v>80</v>
      </c>
      <c r="F8" s="73" t="s">
        <v>12</v>
      </c>
      <c r="G8" t="s">
        <v>58</v>
      </c>
    </row>
    <row r="9" spans="1:7" ht="12.75">
      <c r="A9" s="73" t="s">
        <v>13</v>
      </c>
      <c r="B9" t="s">
        <v>63</v>
      </c>
      <c r="D9" s="73" t="s">
        <v>13</v>
      </c>
      <c r="E9" t="s">
        <v>81</v>
      </c>
      <c r="F9" s="73" t="s">
        <v>13</v>
      </c>
      <c r="G9" t="s">
        <v>105</v>
      </c>
    </row>
    <row r="10" spans="1:7" ht="12.75">
      <c r="A10" s="73" t="s">
        <v>14</v>
      </c>
      <c r="B10" t="s">
        <v>118</v>
      </c>
      <c r="D10" s="73" t="s">
        <v>14</v>
      </c>
      <c r="E10" t="s">
        <v>91</v>
      </c>
      <c r="F10" s="73" t="s">
        <v>14</v>
      </c>
      <c r="G10" t="s">
        <v>83</v>
      </c>
    </row>
    <row r="11" spans="4:5" ht="12.75">
      <c r="D11" s="73" t="s">
        <v>15</v>
      </c>
      <c r="E11" t="s">
        <v>92</v>
      </c>
    </row>
    <row r="12" spans="4:5" ht="12.75">
      <c r="D12" s="73" t="s">
        <v>16</v>
      </c>
      <c r="E12" t="s">
        <v>88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C5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3.00390625" style="0" customWidth="1"/>
    <col min="3" max="3" width="19.7109375" style="0" customWidth="1"/>
    <col min="4" max="4" width="10.00390625" style="0" bestFit="1" customWidth="1"/>
    <col min="16" max="49" width="9.140625" style="82" customWidth="1"/>
  </cols>
  <sheetData>
    <row r="3" spans="2:14" ht="12.75">
      <c r="B3" s="80" t="s">
        <v>11</v>
      </c>
      <c r="C3" s="57" t="s">
        <v>64</v>
      </c>
      <c r="D3" s="59" t="s">
        <v>52</v>
      </c>
      <c r="E3" s="62">
        <v>185</v>
      </c>
      <c r="F3" s="62">
        <v>182</v>
      </c>
      <c r="G3" s="62">
        <v>184</v>
      </c>
      <c r="H3" s="62">
        <v>186</v>
      </c>
      <c r="I3" s="62">
        <v>186</v>
      </c>
      <c r="J3" s="62">
        <v>186</v>
      </c>
      <c r="K3" s="62"/>
      <c r="L3" s="60">
        <f>E3+F3+G3+H3+I3+J3+K3</f>
        <v>1109</v>
      </c>
      <c r="M3" s="61">
        <f>MIN(E3:K3)</f>
        <v>182</v>
      </c>
      <c r="N3" s="81">
        <f>L3-M3</f>
        <v>927</v>
      </c>
    </row>
    <row r="4" spans="2:14" ht="12.75">
      <c r="B4" s="80" t="s">
        <v>13</v>
      </c>
      <c r="C4" s="56" t="s">
        <v>62</v>
      </c>
      <c r="D4" s="58" t="s">
        <v>52</v>
      </c>
      <c r="E4" s="60">
        <v>179</v>
      </c>
      <c r="F4" s="60">
        <v>182</v>
      </c>
      <c r="G4" s="60">
        <v>182</v>
      </c>
      <c r="H4" s="60">
        <v>175</v>
      </c>
      <c r="I4" s="60">
        <v>0</v>
      </c>
      <c r="J4" s="60">
        <v>178</v>
      </c>
      <c r="K4" s="60"/>
      <c r="L4" s="60">
        <f>E4+F4+G4+H4+I4+J4+K4</f>
        <v>896</v>
      </c>
      <c r="M4" s="61">
        <f>MIN(E4:K4)</f>
        <v>0</v>
      </c>
      <c r="N4" s="81">
        <f>L4-M4</f>
        <v>896</v>
      </c>
    </row>
    <row r="5" spans="2:14" ht="12.75">
      <c r="B5" s="80" t="s">
        <v>28</v>
      </c>
      <c r="C5" s="56" t="s">
        <v>63</v>
      </c>
      <c r="D5" s="58" t="s">
        <v>52</v>
      </c>
      <c r="E5" s="60">
        <v>165</v>
      </c>
      <c r="F5" s="62">
        <v>0</v>
      </c>
      <c r="G5" s="62">
        <v>169</v>
      </c>
      <c r="H5" s="62">
        <v>168</v>
      </c>
      <c r="I5" s="62">
        <v>168</v>
      </c>
      <c r="J5" s="62">
        <v>167</v>
      </c>
      <c r="K5" s="62"/>
      <c r="L5" s="60">
        <f>E5+F5+G5+H5+I5+J5+K5</f>
        <v>837</v>
      </c>
      <c r="M5" s="61">
        <f>MIN(E5:K5)</f>
        <v>0</v>
      </c>
      <c r="N5" s="81">
        <f>L5-M5</f>
        <v>837</v>
      </c>
    </row>
    <row r="6" spans="2:14" ht="12.75">
      <c r="B6" s="80" t="s">
        <v>99</v>
      </c>
      <c r="C6" s="56" t="s">
        <v>104</v>
      </c>
      <c r="D6" s="58" t="s">
        <v>52</v>
      </c>
      <c r="E6" s="60">
        <v>0</v>
      </c>
      <c r="F6" s="60">
        <v>182</v>
      </c>
      <c r="G6" s="60">
        <v>0</v>
      </c>
      <c r="H6" s="60">
        <v>0</v>
      </c>
      <c r="I6" s="60">
        <v>0</v>
      </c>
      <c r="J6" s="60">
        <v>0</v>
      </c>
      <c r="K6" s="60"/>
      <c r="L6" s="60">
        <f>E6+F6+G6+H6+I6+J6+K6</f>
        <v>182</v>
      </c>
      <c r="M6" s="61">
        <f>MIN(E6:K6)</f>
        <v>0</v>
      </c>
      <c r="N6" s="81">
        <f>L6-M6</f>
        <v>182</v>
      </c>
    </row>
    <row r="7" spans="2:14" ht="12.75">
      <c r="B7" s="80" t="s">
        <v>115</v>
      </c>
      <c r="C7" s="56" t="s">
        <v>116</v>
      </c>
      <c r="D7" s="58" t="s">
        <v>52</v>
      </c>
      <c r="E7" s="60">
        <v>0</v>
      </c>
      <c r="F7" s="60">
        <v>0</v>
      </c>
      <c r="G7" s="60">
        <v>0</v>
      </c>
      <c r="H7" s="60">
        <v>0</v>
      </c>
      <c r="I7" s="60">
        <v>145</v>
      </c>
      <c r="J7" s="60">
        <v>0</v>
      </c>
      <c r="K7" s="60"/>
      <c r="L7" s="60">
        <f>E7+F7+G7+H7+I7+J7+K7</f>
        <v>145</v>
      </c>
      <c r="M7" s="61">
        <f>MIN(E7:K7)</f>
        <v>0</v>
      </c>
      <c r="N7" s="81">
        <f>L7-M7</f>
        <v>145</v>
      </c>
    </row>
    <row r="8" spans="2:14" ht="12.75">
      <c r="B8" s="74"/>
      <c r="C8" s="79"/>
      <c r="D8" s="4"/>
      <c r="E8" s="70"/>
      <c r="F8" s="70"/>
      <c r="G8" s="70"/>
      <c r="H8" s="70"/>
      <c r="I8" s="70"/>
      <c r="J8" s="70"/>
      <c r="K8" s="70"/>
      <c r="L8" s="70"/>
      <c r="M8" s="77"/>
      <c r="N8" s="78"/>
    </row>
    <row r="9" spans="2:29" ht="12.75">
      <c r="B9" s="80" t="s">
        <v>15</v>
      </c>
      <c r="C9" s="56" t="s">
        <v>59</v>
      </c>
      <c r="D9" s="58" t="s">
        <v>49</v>
      </c>
      <c r="E9" s="60">
        <v>175</v>
      </c>
      <c r="F9" s="62">
        <v>179</v>
      </c>
      <c r="G9" s="62">
        <v>178</v>
      </c>
      <c r="H9" s="62">
        <v>178</v>
      </c>
      <c r="I9" s="62">
        <v>175</v>
      </c>
      <c r="J9" s="62">
        <v>174</v>
      </c>
      <c r="K9" s="62"/>
      <c r="L9" s="60">
        <f aca="true" t="shared" si="0" ref="L9:L15">E9+F9+G9+H9+I9+J9+K9</f>
        <v>1059</v>
      </c>
      <c r="M9" s="61">
        <f aca="true" t="shared" si="1" ref="M9:M15">MIN(E9:K9)</f>
        <v>174</v>
      </c>
      <c r="N9" s="81">
        <f aca="true" t="shared" si="2" ref="N9:N15">L9-M9</f>
        <v>885</v>
      </c>
      <c r="Q9" s="74"/>
      <c r="R9" s="79"/>
      <c r="S9" s="4"/>
      <c r="T9" s="70"/>
      <c r="U9" s="70"/>
      <c r="V9" s="70"/>
      <c r="W9" s="70"/>
      <c r="X9" s="70"/>
      <c r="Y9" s="70"/>
      <c r="Z9" s="70"/>
      <c r="AA9" s="70"/>
      <c r="AB9" s="77"/>
      <c r="AC9" s="78"/>
    </row>
    <row r="10" spans="2:29" ht="12.75">
      <c r="B10" s="80" t="s">
        <v>16</v>
      </c>
      <c r="C10" s="57" t="s">
        <v>60</v>
      </c>
      <c r="D10" s="59" t="s">
        <v>49</v>
      </c>
      <c r="E10" s="62">
        <v>168</v>
      </c>
      <c r="F10" s="62">
        <v>183</v>
      </c>
      <c r="G10" s="62">
        <v>175</v>
      </c>
      <c r="H10" s="62">
        <v>171</v>
      </c>
      <c r="I10" s="62">
        <v>176</v>
      </c>
      <c r="J10" s="62">
        <v>177</v>
      </c>
      <c r="K10" s="62"/>
      <c r="L10" s="60">
        <f t="shared" si="0"/>
        <v>1050</v>
      </c>
      <c r="M10" s="61">
        <f t="shared" si="1"/>
        <v>168</v>
      </c>
      <c r="N10" s="81">
        <f t="shared" si="2"/>
        <v>882</v>
      </c>
      <c r="Q10" s="74"/>
      <c r="R10" s="79"/>
      <c r="S10" s="4"/>
      <c r="T10" s="70"/>
      <c r="U10" s="70"/>
      <c r="V10" s="70"/>
      <c r="W10" s="70"/>
      <c r="X10" s="70"/>
      <c r="Y10" s="70"/>
      <c r="Z10" s="70"/>
      <c r="AA10" s="70"/>
      <c r="AB10" s="77"/>
      <c r="AC10" s="78"/>
    </row>
    <row r="11" spans="2:29" ht="12.75">
      <c r="B11" s="80" t="s">
        <v>36</v>
      </c>
      <c r="C11" s="71" t="s">
        <v>84</v>
      </c>
      <c r="D11" s="58" t="s">
        <v>49</v>
      </c>
      <c r="E11" s="62">
        <v>151</v>
      </c>
      <c r="F11" s="60">
        <v>153</v>
      </c>
      <c r="G11" s="60">
        <v>155</v>
      </c>
      <c r="H11" s="60">
        <v>168</v>
      </c>
      <c r="I11" s="60">
        <v>161</v>
      </c>
      <c r="J11" s="60">
        <v>154</v>
      </c>
      <c r="K11" s="60"/>
      <c r="L11" s="60">
        <f t="shared" si="0"/>
        <v>942</v>
      </c>
      <c r="M11" s="61">
        <f t="shared" si="1"/>
        <v>151</v>
      </c>
      <c r="N11" s="81">
        <f t="shared" si="2"/>
        <v>791</v>
      </c>
      <c r="Q11" s="74"/>
      <c r="R11" s="79"/>
      <c r="S11" s="4"/>
      <c r="T11" s="70"/>
      <c r="U11" s="70"/>
      <c r="V11" s="70"/>
      <c r="W11" s="70"/>
      <c r="X11" s="70"/>
      <c r="Y11" s="70"/>
      <c r="Z11" s="70"/>
      <c r="AA11" s="70"/>
      <c r="AB11" s="77"/>
      <c r="AC11" s="78"/>
    </row>
    <row r="12" spans="2:29" ht="12.75">
      <c r="B12" s="80" t="s">
        <v>44</v>
      </c>
      <c r="C12" s="56" t="s">
        <v>61</v>
      </c>
      <c r="D12" s="58" t="s">
        <v>49</v>
      </c>
      <c r="E12" s="60">
        <v>163</v>
      </c>
      <c r="F12" s="62">
        <v>171</v>
      </c>
      <c r="G12" s="62">
        <v>175</v>
      </c>
      <c r="H12" s="62">
        <v>0</v>
      </c>
      <c r="I12" s="62">
        <v>161</v>
      </c>
      <c r="J12" s="62">
        <v>0</v>
      </c>
      <c r="K12" s="62"/>
      <c r="L12" s="60">
        <f t="shared" si="0"/>
        <v>670</v>
      </c>
      <c r="M12" s="61">
        <f t="shared" si="1"/>
        <v>0</v>
      </c>
      <c r="N12" s="81">
        <f t="shared" si="2"/>
        <v>670</v>
      </c>
      <c r="Q12" s="74"/>
      <c r="R12" s="79"/>
      <c r="S12" s="4"/>
      <c r="T12" s="70"/>
      <c r="U12" s="70"/>
      <c r="V12" s="70"/>
      <c r="W12" s="70"/>
      <c r="X12" s="70"/>
      <c r="Y12" s="70"/>
      <c r="Z12" s="70"/>
      <c r="AA12" s="70"/>
      <c r="AB12" s="77"/>
      <c r="AC12" s="78"/>
    </row>
    <row r="13" spans="2:29" ht="12.75">
      <c r="B13" s="80" t="s">
        <v>97</v>
      </c>
      <c r="C13" s="56" t="s">
        <v>86</v>
      </c>
      <c r="D13" s="58" t="s">
        <v>49</v>
      </c>
      <c r="E13" s="60">
        <v>102</v>
      </c>
      <c r="F13" s="60">
        <v>0</v>
      </c>
      <c r="G13" s="60">
        <v>145</v>
      </c>
      <c r="H13" s="60">
        <v>0</v>
      </c>
      <c r="I13" s="60">
        <v>0</v>
      </c>
      <c r="J13" s="60">
        <v>140</v>
      </c>
      <c r="K13" s="60"/>
      <c r="L13" s="60">
        <f t="shared" si="0"/>
        <v>387</v>
      </c>
      <c r="M13" s="61">
        <f t="shared" si="1"/>
        <v>0</v>
      </c>
      <c r="N13" s="81">
        <f t="shared" si="2"/>
        <v>387</v>
      </c>
      <c r="Q13" s="74"/>
      <c r="R13" s="79"/>
      <c r="S13" s="4"/>
      <c r="T13" s="70"/>
      <c r="U13" s="70"/>
      <c r="V13" s="70"/>
      <c r="W13" s="70"/>
      <c r="X13" s="70"/>
      <c r="Y13" s="70"/>
      <c r="Z13" s="70"/>
      <c r="AA13" s="70"/>
      <c r="AB13" s="77"/>
      <c r="AC13" s="78"/>
    </row>
    <row r="14" spans="2:14" ht="12.75">
      <c r="B14" s="80" t="s">
        <v>98</v>
      </c>
      <c r="C14" s="56" t="s">
        <v>85</v>
      </c>
      <c r="D14" s="58" t="s">
        <v>49</v>
      </c>
      <c r="E14" s="60">
        <v>88</v>
      </c>
      <c r="F14" s="60">
        <v>0</v>
      </c>
      <c r="G14" s="60">
        <v>107</v>
      </c>
      <c r="H14" s="60">
        <v>0</v>
      </c>
      <c r="I14" s="60">
        <v>0</v>
      </c>
      <c r="J14" s="60">
        <v>0</v>
      </c>
      <c r="K14" s="60"/>
      <c r="L14" s="60">
        <f t="shared" si="0"/>
        <v>195</v>
      </c>
      <c r="M14" s="61">
        <f t="shared" si="1"/>
        <v>0</v>
      </c>
      <c r="N14" s="81">
        <f t="shared" si="2"/>
        <v>195</v>
      </c>
    </row>
    <row r="15" spans="2:14" ht="12.75">
      <c r="B15" s="80" t="s">
        <v>113</v>
      </c>
      <c r="C15" s="56" t="s">
        <v>112</v>
      </c>
      <c r="D15" s="58" t="s">
        <v>49</v>
      </c>
      <c r="E15" s="60">
        <v>0</v>
      </c>
      <c r="F15" s="60">
        <v>155</v>
      </c>
      <c r="G15" s="60">
        <v>0</v>
      </c>
      <c r="H15" s="60">
        <v>0</v>
      </c>
      <c r="I15" s="60">
        <v>0</v>
      </c>
      <c r="J15" s="60">
        <v>0</v>
      </c>
      <c r="K15" s="60"/>
      <c r="L15" s="60">
        <f t="shared" si="0"/>
        <v>155</v>
      </c>
      <c r="M15" s="61">
        <f t="shared" si="1"/>
        <v>0</v>
      </c>
      <c r="N15" s="81">
        <f t="shared" si="2"/>
        <v>155</v>
      </c>
    </row>
    <row r="17" spans="2:14" ht="12.75">
      <c r="B17" s="80" t="s">
        <v>18</v>
      </c>
      <c r="C17" s="71" t="s">
        <v>78</v>
      </c>
      <c r="D17" s="58" t="s">
        <v>48</v>
      </c>
      <c r="E17" s="62">
        <v>170</v>
      </c>
      <c r="F17" s="60">
        <v>174</v>
      </c>
      <c r="G17" s="60">
        <v>180</v>
      </c>
      <c r="H17" s="60">
        <v>169</v>
      </c>
      <c r="I17" s="60">
        <v>171</v>
      </c>
      <c r="J17" s="60">
        <v>178</v>
      </c>
      <c r="K17" s="60"/>
      <c r="L17" s="60">
        <f>E17+F17+G17+H17+I17+J17+K17</f>
        <v>1042</v>
      </c>
      <c r="M17" s="61">
        <f>MIN(E17:K17)</f>
        <v>169</v>
      </c>
      <c r="N17" s="81">
        <f>L17-M17</f>
        <v>873</v>
      </c>
    </row>
    <row r="18" spans="2:14" ht="12.75">
      <c r="B18" s="80" t="s">
        <v>23</v>
      </c>
      <c r="C18" s="57" t="s">
        <v>77</v>
      </c>
      <c r="D18" s="58" t="s">
        <v>48</v>
      </c>
      <c r="E18" s="60">
        <v>177</v>
      </c>
      <c r="F18" s="62">
        <v>169</v>
      </c>
      <c r="G18" s="62">
        <v>178</v>
      </c>
      <c r="H18" s="62">
        <v>169</v>
      </c>
      <c r="I18" s="62">
        <v>165</v>
      </c>
      <c r="J18" s="62">
        <v>173</v>
      </c>
      <c r="K18" s="62"/>
      <c r="L18" s="60">
        <f>E18+F18+G18+H18+I18+J18+K18</f>
        <v>1031</v>
      </c>
      <c r="M18" s="61">
        <f>MIN(E18:K18)</f>
        <v>165</v>
      </c>
      <c r="N18" s="81">
        <f>L18-M18</f>
        <v>866</v>
      </c>
    </row>
    <row r="19" spans="2:14" ht="12.75">
      <c r="B19" s="80" t="s">
        <v>29</v>
      </c>
      <c r="C19" s="56" t="s">
        <v>103</v>
      </c>
      <c r="D19" s="58" t="s">
        <v>48</v>
      </c>
      <c r="E19" s="60">
        <v>0</v>
      </c>
      <c r="F19" s="60">
        <v>161</v>
      </c>
      <c r="G19" s="60">
        <v>165</v>
      </c>
      <c r="H19" s="60">
        <v>165</v>
      </c>
      <c r="I19" s="60">
        <v>163</v>
      </c>
      <c r="J19" s="60">
        <v>160</v>
      </c>
      <c r="K19" s="60"/>
      <c r="L19" s="60">
        <f>E19+F19+G19+H19+I19+J19+K19</f>
        <v>814</v>
      </c>
      <c r="M19" s="61">
        <f>MIN(E19:K19)</f>
        <v>0</v>
      </c>
      <c r="N19" s="81">
        <f>L19-M19</f>
        <v>814</v>
      </c>
    </row>
    <row r="20" spans="2:14" ht="12.75">
      <c r="B20" s="80" t="s">
        <v>55</v>
      </c>
      <c r="C20" s="56" t="s">
        <v>76</v>
      </c>
      <c r="D20" s="58" t="s">
        <v>48</v>
      </c>
      <c r="E20" s="60">
        <v>171</v>
      </c>
      <c r="F20" s="60">
        <v>157</v>
      </c>
      <c r="G20" s="60">
        <v>174</v>
      </c>
      <c r="H20" s="60">
        <v>0</v>
      </c>
      <c r="I20" s="60">
        <v>0</v>
      </c>
      <c r="J20" s="60">
        <v>0</v>
      </c>
      <c r="K20" s="60"/>
      <c r="L20" s="60">
        <f>E20+F20+G20+H20+I20+J20+K20</f>
        <v>502</v>
      </c>
      <c r="M20" s="61">
        <f>MIN(E20:K20)</f>
        <v>0</v>
      </c>
      <c r="N20" s="81">
        <f>L20-M20</f>
        <v>502</v>
      </c>
    </row>
    <row r="22" spans="2:14" ht="12.75">
      <c r="B22" s="80" t="s">
        <v>33</v>
      </c>
      <c r="C22" s="56" t="s">
        <v>65</v>
      </c>
      <c r="D22" s="58" t="s">
        <v>47</v>
      </c>
      <c r="E22" s="60">
        <v>155</v>
      </c>
      <c r="F22" s="60">
        <v>169</v>
      </c>
      <c r="G22" s="60">
        <v>155</v>
      </c>
      <c r="H22" s="60">
        <v>142</v>
      </c>
      <c r="I22" s="60">
        <v>158</v>
      </c>
      <c r="J22" s="60">
        <v>157</v>
      </c>
      <c r="K22" s="60"/>
      <c r="L22" s="60">
        <f>E22+F22+G22+H22+I22+J22+K22</f>
        <v>936</v>
      </c>
      <c r="M22" s="61">
        <f>MIN(E22:K22)</f>
        <v>142</v>
      </c>
      <c r="N22" s="81">
        <f>L22-M22</f>
        <v>794</v>
      </c>
    </row>
    <row r="23" spans="2:14" ht="12.75">
      <c r="B23" s="80" t="s">
        <v>38</v>
      </c>
      <c r="C23" s="56" t="s">
        <v>67</v>
      </c>
      <c r="D23" s="58" t="s">
        <v>47</v>
      </c>
      <c r="E23" s="60">
        <v>158</v>
      </c>
      <c r="F23" s="60">
        <v>161</v>
      </c>
      <c r="G23" s="60">
        <v>158</v>
      </c>
      <c r="H23" s="60">
        <v>149</v>
      </c>
      <c r="I23" s="60">
        <v>158</v>
      </c>
      <c r="J23" s="60">
        <v>155</v>
      </c>
      <c r="K23" s="60"/>
      <c r="L23" s="60">
        <f>E23+F23+G23+H23+I23+J23+K23</f>
        <v>939</v>
      </c>
      <c r="M23" s="61">
        <f>MIN(E23:K23)</f>
        <v>149</v>
      </c>
      <c r="N23" s="81">
        <f>L23-M23</f>
        <v>790</v>
      </c>
    </row>
    <row r="24" spans="2:14" ht="12.75">
      <c r="B24" s="80" t="s">
        <v>39</v>
      </c>
      <c r="C24" s="56" t="s">
        <v>66</v>
      </c>
      <c r="D24" s="58" t="s">
        <v>47</v>
      </c>
      <c r="E24" s="60">
        <v>146</v>
      </c>
      <c r="F24" s="62">
        <v>154</v>
      </c>
      <c r="G24" s="62">
        <v>163</v>
      </c>
      <c r="H24" s="62">
        <v>156</v>
      </c>
      <c r="I24" s="62">
        <v>143</v>
      </c>
      <c r="J24" s="62">
        <v>153</v>
      </c>
      <c r="K24" s="62"/>
      <c r="L24" s="60">
        <f>E24+F24+G24+H24+I24+J24+K24</f>
        <v>915</v>
      </c>
      <c r="M24" s="61">
        <f>MIN(E24:K24)</f>
        <v>143</v>
      </c>
      <c r="N24" s="81">
        <f>L24-M24</f>
        <v>772</v>
      </c>
    </row>
    <row r="25" spans="2:29" ht="12.75">
      <c r="B25" s="80" t="s">
        <v>41</v>
      </c>
      <c r="C25" s="56" t="s">
        <v>87</v>
      </c>
      <c r="D25" s="58" t="s">
        <v>47</v>
      </c>
      <c r="E25" s="60">
        <v>146</v>
      </c>
      <c r="F25" s="62">
        <v>138</v>
      </c>
      <c r="G25" s="62">
        <v>141</v>
      </c>
      <c r="H25" s="62">
        <v>139</v>
      </c>
      <c r="I25" s="62">
        <v>145</v>
      </c>
      <c r="J25" s="62">
        <v>144</v>
      </c>
      <c r="K25" s="62"/>
      <c r="L25" s="60">
        <f>E25+F25+G25+H25+I25+J25+K25</f>
        <v>853</v>
      </c>
      <c r="M25" s="61">
        <f>MIN(E25:K25)</f>
        <v>138</v>
      </c>
      <c r="N25" s="81">
        <f>L25-M25</f>
        <v>715</v>
      </c>
      <c r="Q25" s="74"/>
      <c r="R25" s="75"/>
      <c r="S25" s="24"/>
      <c r="T25" s="76"/>
      <c r="U25" s="76"/>
      <c r="V25" s="76"/>
      <c r="W25" s="76"/>
      <c r="X25" s="76"/>
      <c r="Y25" s="76"/>
      <c r="Z25" s="76"/>
      <c r="AA25" s="70"/>
      <c r="AB25" s="77"/>
      <c r="AC25" s="78"/>
    </row>
    <row r="26" spans="17:29" ht="12.75">
      <c r="Q26" s="74"/>
      <c r="R26" s="75"/>
      <c r="S26" s="24"/>
      <c r="T26" s="76"/>
      <c r="U26" s="76"/>
      <c r="V26" s="76"/>
      <c r="W26" s="76"/>
      <c r="X26" s="76"/>
      <c r="Y26" s="76"/>
      <c r="Z26" s="76"/>
      <c r="AA26" s="70"/>
      <c r="AB26" s="77"/>
      <c r="AC26" s="78"/>
    </row>
    <row r="27" spans="2:29" ht="12.75">
      <c r="B27" s="80" t="s">
        <v>12</v>
      </c>
      <c r="C27" s="56" t="s">
        <v>56</v>
      </c>
      <c r="D27" s="58" t="s">
        <v>57</v>
      </c>
      <c r="E27" s="60">
        <v>177</v>
      </c>
      <c r="F27" s="60">
        <v>178</v>
      </c>
      <c r="G27" s="60">
        <v>179</v>
      </c>
      <c r="H27" s="60">
        <v>182</v>
      </c>
      <c r="I27" s="60">
        <v>177</v>
      </c>
      <c r="J27" s="60">
        <v>181</v>
      </c>
      <c r="K27" s="60"/>
      <c r="L27" s="60">
        <f>E27+F27+G27+H27+I27+J27+K27</f>
        <v>1074</v>
      </c>
      <c r="M27" s="61">
        <f>MIN(E27:K27)</f>
        <v>177</v>
      </c>
      <c r="N27" s="81">
        <f>L27-M27</f>
        <v>897</v>
      </c>
      <c r="Q27" s="74"/>
      <c r="R27" s="75"/>
      <c r="S27" s="24"/>
      <c r="T27" s="76"/>
      <c r="U27" s="76"/>
      <c r="V27" s="76"/>
      <c r="W27" s="76"/>
      <c r="X27" s="76"/>
      <c r="Y27" s="76"/>
      <c r="Z27" s="76"/>
      <c r="AA27" s="70"/>
      <c r="AB27" s="77"/>
      <c r="AC27" s="78"/>
    </row>
    <row r="28" spans="2:14" ht="12.75">
      <c r="B28" s="80" t="s">
        <v>17</v>
      </c>
      <c r="C28" s="56" t="s">
        <v>105</v>
      </c>
      <c r="D28" s="58" t="s">
        <v>57</v>
      </c>
      <c r="E28" s="60">
        <v>175</v>
      </c>
      <c r="F28" s="60">
        <v>0</v>
      </c>
      <c r="G28" s="60">
        <v>170</v>
      </c>
      <c r="H28" s="60">
        <v>180</v>
      </c>
      <c r="I28" s="60">
        <v>174</v>
      </c>
      <c r="J28" s="60">
        <v>176</v>
      </c>
      <c r="K28" s="60"/>
      <c r="L28" s="60">
        <f>E28+F28+G28+H28+I28+J28+K28</f>
        <v>875</v>
      </c>
      <c r="M28" s="61">
        <f>MIN(E28:K28)</f>
        <v>0</v>
      </c>
      <c r="N28" s="81">
        <f>L28-M28</f>
        <v>875</v>
      </c>
    </row>
    <row r="29" spans="2:14" ht="12.75">
      <c r="B29" s="80" t="s">
        <v>24</v>
      </c>
      <c r="C29" s="56" t="s">
        <v>58</v>
      </c>
      <c r="D29" s="58" t="s">
        <v>57</v>
      </c>
      <c r="E29" s="60">
        <v>175</v>
      </c>
      <c r="F29" s="60">
        <v>173</v>
      </c>
      <c r="G29" s="60">
        <v>173</v>
      </c>
      <c r="H29" s="60">
        <v>175</v>
      </c>
      <c r="I29" s="60">
        <v>169</v>
      </c>
      <c r="J29" s="60">
        <v>167</v>
      </c>
      <c r="K29" s="60"/>
      <c r="L29" s="60">
        <f>E29+F29+G29+H29+I29+J29+K29</f>
        <v>1032</v>
      </c>
      <c r="M29" s="61">
        <f>MIN(E29:K29)</f>
        <v>167</v>
      </c>
      <c r="N29" s="81">
        <f>L29-M29</f>
        <v>865</v>
      </c>
    </row>
    <row r="30" spans="2:14" ht="12.75">
      <c r="B30" s="80" t="s">
        <v>30</v>
      </c>
      <c r="C30" s="56" t="s">
        <v>83</v>
      </c>
      <c r="D30" s="58" t="s">
        <v>57</v>
      </c>
      <c r="E30" s="60">
        <v>165</v>
      </c>
      <c r="F30" s="60">
        <v>174</v>
      </c>
      <c r="G30" s="60">
        <v>152</v>
      </c>
      <c r="H30" s="60">
        <v>158</v>
      </c>
      <c r="I30" s="60">
        <v>161</v>
      </c>
      <c r="J30" s="60">
        <v>154</v>
      </c>
      <c r="K30" s="60"/>
      <c r="L30" s="60">
        <f>E30+F30+G30+H30+I30+J30+K30</f>
        <v>964</v>
      </c>
      <c r="M30" s="61">
        <f>MIN(E30:K30)</f>
        <v>152</v>
      </c>
      <c r="N30" s="81">
        <f>L30-M30</f>
        <v>812</v>
      </c>
    </row>
    <row r="31" spans="2:14" ht="12.75">
      <c r="B31" s="80" t="s">
        <v>34</v>
      </c>
      <c r="C31" s="56" t="s">
        <v>107</v>
      </c>
      <c r="D31" s="58" t="s">
        <v>57</v>
      </c>
      <c r="E31" s="60">
        <v>0</v>
      </c>
      <c r="F31" s="60">
        <v>159</v>
      </c>
      <c r="G31" s="60">
        <v>155</v>
      </c>
      <c r="H31" s="60">
        <v>153</v>
      </c>
      <c r="I31" s="60">
        <v>163</v>
      </c>
      <c r="J31" s="60">
        <v>163</v>
      </c>
      <c r="K31" s="60"/>
      <c r="L31" s="60">
        <f>E31+F31+G31+H31+I31+J31+K31</f>
        <v>793</v>
      </c>
      <c r="M31" s="61">
        <f>MIN(E31:K31)</f>
        <v>0</v>
      </c>
      <c r="N31" s="81">
        <f>L31-M31</f>
        <v>793</v>
      </c>
    </row>
    <row r="33" spans="2:14" ht="12.75">
      <c r="B33" s="80" t="s">
        <v>14</v>
      </c>
      <c r="C33" s="71" t="s">
        <v>79</v>
      </c>
      <c r="D33" s="58" t="s">
        <v>82</v>
      </c>
      <c r="E33" s="62">
        <v>181</v>
      </c>
      <c r="F33" s="60">
        <v>171</v>
      </c>
      <c r="G33" s="60">
        <v>178</v>
      </c>
      <c r="H33" s="60">
        <v>0</v>
      </c>
      <c r="I33" s="60">
        <v>181</v>
      </c>
      <c r="J33" s="60">
        <v>178</v>
      </c>
      <c r="K33" s="60"/>
      <c r="L33" s="60">
        <f aca="true" t="shared" si="3" ref="L33:L43">E33+F33+G33+H33+I33+J33+K33</f>
        <v>889</v>
      </c>
      <c r="M33" s="61">
        <f aca="true" t="shared" si="4" ref="M33:M43">MIN(E33:K33)</f>
        <v>0</v>
      </c>
      <c r="N33" s="81">
        <f aca="true" t="shared" si="5" ref="N33:N43">L33-M33</f>
        <v>889</v>
      </c>
    </row>
    <row r="34" spans="2:14" ht="12.75">
      <c r="B34" s="80" t="s">
        <v>26</v>
      </c>
      <c r="C34" s="56" t="s">
        <v>81</v>
      </c>
      <c r="D34" s="58" t="s">
        <v>82</v>
      </c>
      <c r="E34" s="60">
        <v>171</v>
      </c>
      <c r="F34" s="60">
        <v>173</v>
      </c>
      <c r="G34" s="60">
        <v>165</v>
      </c>
      <c r="H34" s="60">
        <v>174</v>
      </c>
      <c r="I34" s="60">
        <v>165</v>
      </c>
      <c r="J34" s="60">
        <v>176</v>
      </c>
      <c r="K34" s="60"/>
      <c r="L34" s="60">
        <f t="shared" si="3"/>
        <v>1024</v>
      </c>
      <c r="M34" s="61">
        <f t="shared" si="4"/>
        <v>165</v>
      </c>
      <c r="N34" s="81">
        <f t="shared" si="5"/>
        <v>859</v>
      </c>
    </row>
    <row r="35" spans="2:14" ht="12.75">
      <c r="B35" s="80" t="s">
        <v>31</v>
      </c>
      <c r="C35" s="56" t="s">
        <v>91</v>
      </c>
      <c r="D35" s="58" t="s">
        <v>82</v>
      </c>
      <c r="E35" s="60">
        <v>162</v>
      </c>
      <c r="F35" s="60">
        <v>161</v>
      </c>
      <c r="G35" s="60">
        <v>163</v>
      </c>
      <c r="H35" s="60">
        <v>154</v>
      </c>
      <c r="I35" s="60">
        <v>156</v>
      </c>
      <c r="J35" s="60">
        <v>167</v>
      </c>
      <c r="K35" s="60"/>
      <c r="L35" s="60">
        <f t="shared" si="3"/>
        <v>963</v>
      </c>
      <c r="M35" s="61">
        <f t="shared" si="4"/>
        <v>154</v>
      </c>
      <c r="N35" s="81">
        <f t="shared" si="5"/>
        <v>809</v>
      </c>
    </row>
    <row r="36" spans="2:14" ht="12.75">
      <c r="B36" s="80" t="s">
        <v>35</v>
      </c>
      <c r="C36" s="56" t="s">
        <v>92</v>
      </c>
      <c r="D36" s="58" t="s">
        <v>82</v>
      </c>
      <c r="E36" s="60">
        <v>159</v>
      </c>
      <c r="F36" s="60">
        <v>149</v>
      </c>
      <c r="G36" s="60">
        <v>148</v>
      </c>
      <c r="H36" s="60">
        <v>155</v>
      </c>
      <c r="I36" s="60">
        <v>159</v>
      </c>
      <c r="J36" s="60">
        <v>170</v>
      </c>
      <c r="K36" s="60"/>
      <c r="L36" s="60">
        <f t="shared" si="3"/>
        <v>940</v>
      </c>
      <c r="M36" s="61">
        <f t="shared" si="4"/>
        <v>148</v>
      </c>
      <c r="N36" s="81">
        <f t="shared" si="5"/>
        <v>792</v>
      </c>
    </row>
    <row r="37" spans="2:14" ht="12.75">
      <c r="B37" s="80" t="s">
        <v>40</v>
      </c>
      <c r="C37" s="56" t="s">
        <v>110</v>
      </c>
      <c r="D37" s="58" t="s">
        <v>82</v>
      </c>
      <c r="E37" s="60">
        <v>0</v>
      </c>
      <c r="F37" s="60">
        <v>109</v>
      </c>
      <c r="G37" s="60">
        <v>146</v>
      </c>
      <c r="H37" s="60">
        <v>163</v>
      </c>
      <c r="I37" s="60">
        <v>158</v>
      </c>
      <c r="J37" s="60">
        <v>150</v>
      </c>
      <c r="K37" s="60"/>
      <c r="L37" s="60">
        <f t="shared" si="3"/>
        <v>726</v>
      </c>
      <c r="M37" s="61">
        <f t="shared" si="4"/>
        <v>0</v>
      </c>
      <c r="N37" s="81">
        <f t="shared" si="5"/>
        <v>726</v>
      </c>
    </row>
    <row r="38" spans="2:14" ht="12.75">
      <c r="B38" s="80" t="s">
        <v>43</v>
      </c>
      <c r="C38" s="56" t="s">
        <v>80</v>
      </c>
      <c r="D38" s="58" t="s">
        <v>82</v>
      </c>
      <c r="E38" s="60">
        <v>177</v>
      </c>
      <c r="F38" s="62">
        <v>174</v>
      </c>
      <c r="G38" s="62">
        <v>0</v>
      </c>
      <c r="H38" s="62">
        <v>0</v>
      </c>
      <c r="I38" s="62">
        <v>177</v>
      </c>
      <c r="J38" s="62">
        <v>176</v>
      </c>
      <c r="K38" s="62"/>
      <c r="L38" s="60">
        <f t="shared" si="3"/>
        <v>704</v>
      </c>
      <c r="M38" s="61">
        <f t="shared" si="4"/>
        <v>0</v>
      </c>
      <c r="N38" s="81">
        <f t="shared" si="5"/>
        <v>704</v>
      </c>
    </row>
    <row r="39" spans="2:14" ht="12.75">
      <c r="B39" s="80" t="s">
        <v>45</v>
      </c>
      <c r="C39" s="71" t="s">
        <v>90</v>
      </c>
      <c r="D39" s="58" t="s">
        <v>82</v>
      </c>
      <c r="E39" s="62">
        <v>118</v>
      </c>
      <c r="F39" s="60">
        <v>126</v>
      </c>
      <c r="G39" s="60">
        <v>132</v>
      </c>
      <c r="H39" s="60">
        <v>139</v>
      </c>
      <c r="I39" s="60">
        <v>127</v>
      </c>
      <c r="J39" s="60">
        <v>141</v>
      </c>
      <c r="K39" s="60"/>
      <c r="L39" s="60">
        <f t="shared" si="3"/>
        <v>783</v>
      </c>
      <c r="M39" s="61">
        <f t="shared" si="4"/>
        <v>118</v>
      </c>
      <c r="N39" s="81">
        <f t="shared" si="5"/>
        <v>665</v>
      </c>
    </row>
    <row r="40" spans="2:14" ht="12.75">
      <c r="B40" s="80" t="s">
        <v>54</v>
      </c>
      <c r="C40" s="56" t="s">
        <v>109</v>
      </c>
      <c r="D40" s="58" t="s">
        <v>82</v>
      </c>
      <c r="E40" s="60">
        <v>0</v>
      </c>
      <c r="F40" s="60">
        <v>118</v>
      </c>
      <c r="G40" s="60">
        <v>92</v>
      </c>
      <c r="H40" s="60">
        <v>134</v>
      </c>
      <c r="I40" s="60">
        <v>101</v>
      </c>
      <c r="J40" s="60">
        <v>121</v>
      </c>
      <c r="K40" s="60"/>
      <c r="L40" s="60">
        <f t="shared" si="3"/>
        <v>566</v>
      </c>
      <c r="M40" s="61">
        <f t="shared" si="4"/>
        <v>0</v>
      </c>
      <c r="N40" s="81">
        <f t="shared" si="5"/>
        <v>566</v>
      </c>
    </row>
    <row r="41" spans="2:14" ht="12.75">
      <c r="B41" s="80" t="s">
        <v>96</v>
      </c>
      <c r="C41" s="56" t="s">
        <v>88</v>
      </c>
      <c r="D41" s="58" t="s">
        <v>82</v>
      </c>
      <c r="E41" s="60">
        <v>155</v>
      </c>
      <c r="F41" s="60">
        <v>170</v>
      </c>
      <c r="G41" s="60">
        <v>164</v>
      </c>
      <c r="H41" s="60">
        <v>0</v>
      </c>
      <c r="I41" s="60">
        <v>0</v>
      </c>
      <c r="J41" s="60">
        <v>0</v>
      </c>
      <c r="K41" s="60"/>
      <c r="L41" s="60">
        <f t="shared" si="3"/>
        <v>489</v>
      </c>
      <c r="M41" s="61">
        <f t="shared" si="4"/>
        <v>0</v>
      </c>
      <c r="N41" s="81">
        <f t="shared" si="5"/>
        <v>489</v>
      </c>
    </row>
    <row r="42" spans="2:14" ht="12.75">
      <c r="B42" s="80" t="s">
        <v>101</v>
      </c>
      <c r="C42" s="57" t="s">
        <v>93</v>
      </c>
      <c r="D42" s="59" t="s">
        <v>82</v>
      </c>
      <c r="E42" s="62">
        <v>162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0">
        <f t="shared" si="3"/>
        <v>162</v>
      </c>
      <c r="M42" s="61">
        <f t="shared" si="4"/>
        <v>0</v>
      </c>
      <c r="N42" s="81">
        <f t="shared" si="5"/>
        <v>162</v>
      </c>
    </row>
    <row r="43" spans="2:14" ht="12.75">
      <c r="B43" s="80" t="s">
        <v>111</v>
      </c>
      <c r="C43" s="56" t="s">
        <v>89</v>
      </c>
      <c r="D43" s="58" t="s">
        <v>82</v>
      </c>
      <c r="E43" s="60">
        <v>159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/>
      <c r="L43" s="60">
        <f t="shared" si="3"/>
        <v>159</v>
      </c>
      <c r="M43" s="61">
        <f t="shared" si="4"/>
        <v>0</v>
      </c>
      <c r="N43" s="81">
        <f t="shared" si="5"/>
        <v>159</v>
      </c>
    </row>
    <row r="45" spans="2:14" ht="22.5">
      <c r="B45" s="80" t="s">
        <v>19</v>
      </c>
      <c r="C45" s="56" t="s">
        <v>73</v>
      </c>
      <c r="D45" s="58" t="s">
        <v>72</v>
      </c>
      <c r="E45" s="60">
        <v>172</v>
      </c>
      <c r="F45" s="60">
        <v>177</v>
      </c>
      <c r="G45" s="60">
        <v>172</v>
      </c>
      <c r="H45" s="60">
        <v>0</v>
      </c>
      <c r="I45" s="60">
        <v>172</v>
      </c>
      <c r="J45" s="60">
        <v>176</v>
      </c>
      <c r="K45" s="60"/>
      <c r="L45" s="60">
        <f aca="true" t="shared" si="6" ref="L45:L53">E45+F45+G45+H45+I45+J45+K45</f>
        <v>869</v>
      </c>
      <c r="M45" s="61">
        <f aca="true" t="shared" si="7" ref="M45:M53">MIN(E45:K45)</f>
        <v>0</v>
      </c>
      <c r="N45" s="81">
        <f aca="true" t="shared" si="8" ref="N45:N53">L45-M45</f>
        <v>869</v>
      </c>
    </row>
    <row r="46" spans="2:14" ht="22.5">
      <c r="B46" s="80" t="s">
        <v>20</v>
      </c>
      <c r="C46" s="56" t="s">
        <v>74</v>
      </c>
      <c r="D46" s="58" t="s">
        <v>72</v>
      </c>
      <c r="E46" s="60">
        <v>178</v>
      </c>
      <c r="F46" s="60">
        <v>166</v>
      </c>
      <c r="G46" s="60">
        <v>179</v>
      </c>
      <c r="H46" s="60">
        <v>174</v>
      </c>
      <c r="I46" s="60">
        <v>0</v>
      </c>
      <c r="J46" s="60">
        <v>169</v>
      </c>
      <c r="K46" s="60"/>
      <c r="L46" s="60">
        <f t="shared" si="6"/>
        <v>866</v>
      </c>
      <c r="M46" s="61">
        <f t="shared" si="7"/>
        <v>0</v>
      </c>
      <c r="N46" s="81">
        <f t="shared" si="8"/>
        <v>866</v>
      </c>
    </row>
    <row r="47" spans="2:14" ht="22.5">
      <c r="B47" s="80" t="s">
        <v>25</v>
      </c>
      <c r="C47" s="56" t="s">
        <v>106</v>
      </c>
      <c r="D47" s="58" t="s">
        <v>72</v>
      </c>
      <c r="E47" s="60">
        <v>0</v>
      </c>
      <c r="F47" s="60">
        <v>170</v>
      </c>
      <c r="G47" s="60">
        <v>169</v>
      </c>
      <c r="H47" s="60">
        <v>174</v>
      </c>
      <c r="I47" s="60">
        <v>171</v>
      </c>
      <c r="J47" s="60">
        <v>175</v>
      </c>
      <c r="K47" s="60"/>
      <c r="L47" s="60">
        <f t="shared" si="6"/>
        <v>859</v>
      </c>
      <c r="M47" s="61">
        <f t="shared" si="7"/>
        <v>0</v>
      </c>
      <c r="N47" s="81">
        <f t="shared" si="8"/>
        <v>859</v>
      </c>
    </row>
    <row r="48" spans="2:14" ht="22.5">
      <c r="B48" s="80" t="s">
        <v>27</v>
      </c>
      <c r="C48" s="56" t="s">
        <v>71</v>
      </c>
      <c r="D48" s="58" t="s">
        <v>69</v>
      </c>
      <c r="E48" s="60">
        <v>167</v>
      </c>
      <c r="F48" s="60">
        <v>168</v>
      </c>
      <c r="G48" s="60">
        <v>169</v>
      </c>
      <c r="H48" s="60">
        <v>159</v>
      </c>
      <c r="I48" s="60">
        <v>173</v>
      </c>
      <c r="J48" s="60">
        <v>167</v>
      </c>
      <c r="K48" s="60"/>
      <c r="L48" s="60">
        <f t="shared" si="6"/>
        <v>1003</v>
      </c>
      <c r="M48" s="61">
        <f t="shared" si="7"/>
        <v>159</v>
      </c>
      <c r="N48" s="81">
        <f t="shared" si="8"/>
        <v>844</v>
      </c>
    </row>
    <row r="49" spans="2:14" ht="22.5">
      <c r="B49" s="80" t="s">
        <v>32</v>
      </c>
      <c r="C49" s="56" t="s">
        <v>68</v>
      </c>
      <c r="D49" s="58" t="s">
        <v>69</v>
      </c>
      <c r="E49" s="60">
        <v>166</v>
      </c>
      <c r="F49" s="60">
        <v>157</v>
      </c>
      <c r="G49" s="60">
        <v>0</v>
      </c>
      <c r="H49" s="60">
        <v>157</v>
      </c>
      <c r="I49" s="60">
        <v>159</v>
      </c>
      <c r="J49" s="60">
        <v>167</v>
      </c>
      <c r="K49" s="60"/>
      <c r="L49" s="60">
        <f t="shared" si="6"/>
        <v>806</v>
      </c>
      <c r="M49" s="61">
        <f t="shared" si="7"/>
        <v>0</v>
      </c>
      <c r="N49" s="81">
        <f t="shared" si="8"/>
        <v>806</v>
      </c>
    </row>
    <row r="50" spans="2:14" ht="12.75">
      <c r="B50" s="80" t="s">
        <v>37</v>
      </c>
      <c r="C50" s="56" t="s">
        <v>108</v>
      </c>
      <c r="D50" s="58" t="s">
        <v>95</v>
      </c>
      <c r="E50" s="60">
        <v>0</v>
      </c>
      <c r="F50" s="60">
        <v>148</v>
      </c>
      <c r="G50" s="60">
        <v>154</v>
      </c>
      <c r="H50" s="60">
        <v>163</v>
      </c>
      <c r="I50" s="60">
        <v>156</v>
      </c>
      <c r="J50" s="60">
        <v>170</v>
      </c>
      <c r="K50" s="60"/>
      <c r="L50" s="60">
        <f t="shared" si="6"/>
        <v>791</v>
      </c>
      <c r="M50" s="61">
        <f t="shared" si="7"/>
        <v>0</v>
      </c>
      <c r="N50" s="81">
        <f t="shared" si="8"/>
        <v>791</v>
      </c>
    </row>
    <row r="51" spans="2:14" ht="22.5">
      <c r="B51" s="80" t="s">
        <v>46</v>
      </c>
      <c r="C51" s="56" t="s">
        <v>70</v>
      </c>
      <c r="D51" s="58" t="s">
        <v>69</v>
      </c>
      <c r="E51" s="60">
        <v>170</v>
      </c>
      <c r="F51" s="60">
        <v>163</v>
      </c>
      <c r="G51" s="60">
        <v>168</v>
      </c>
      <c r="H51" s="60">
        <v>158</v>
      </c>
      <c r="I51" s="60">
        <v>0</v>
      </c>
      <c r="J51" s="60">
        <v>0</v>
      </c>
      <c r="K51" s="60"/>
      <c r="L51" s="60">
        <f t="shared" si="6"/>
        <v>659</v>
      </c>
      <c r="M51" s="61">
        <f t="shared" si="7"/>
        <v>0</v>
      </c>
      <c r="N51" s="81">
        <f t="shared" si="8"/>
        <v>659</v>
      </c>
    </row>
    <row r="52" spans="2:14" ht="22.5">
      <c r="B52" s="80" t="s">
        <v>100</v>
      </c>
      <c r="C52" s="56" t="s">
        <v>114</v>
      </c>
      <c r="D52" s="58" t="s">
        <v>69</v>
      </c>
      <c r="E52" s="60">
        <v>0</v>
      </c>
      <c r="F52" s="60">
        <v>0</v>
      </c>
      <c r="G52" s="60">
        <v>0</v>
      </c>
      <c r="H52" s="60">
        <v>0</v>
      </c>
      <c r="I52" s="60">
        <v>164</v>
      </c>
      <c r="J52" s="60">
        <v>0</v>
      </c>
      <c r="K52" s="60"/>
      <c r="L52" s="60">
        <f t="shared" si="6"/>
        <v>164</v>
      </c>
      <c r="M52" s="61">
        <f t="shared" si="7"/>
        <v>0</v>
      </c>
      <c r="N52" s="81">
        <f t="shared" si="8"/>
        <v>164</v>
      </c>
    </row>
    <row r="53" spans="2:14" ht="22.5">
      <c r="B53" s="80" t="s">
        <v>102</v>
      </c>
      <c r="C53" s="71" t="s">
        <v>75</v>
      </c>
      <c r="D53" s="58" t="s">
        <v>72</v>
      </c>
      <c r="E53" s="62">
        <v>161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/>
      <c r="L53" s="60">
        <f t="shared" si="6"/>
        <v>161</v>
      </c>
      <c r="M53" s="61">
        <f t="shared" si="7"/>
        <v>0</v>
      </c>
      <c r="N53" s="81">
        <f t="shared" si="8"/>
        <v>161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delo</cp:lastModifiedBy>
  <cp:lastPrinted>2018-01-12T12:04:46Z</cp:lastPrinted>
  <dcterms:created xsi:type="dcterms:W3CDTF">1997-01-31T12:20:41Z</dcterms:created>
  <dcterms:modified xsi:type="dcterms:W3CDTF">2018-03-12T13:21:21Z</dcterms:modified>
  <cp:category/>
  <cp:version/>
  <cp:contentType/>
  <cp:contentStatus/>
</cp:coreProperties>
</file>